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/Downloads/"/>
    </mc:Choice>
  </mc:AlternateContent>
  <xr:revisionPtr revIDLastSave="0" documentId="13_ncr:1_{4A0E8566-338B-3C47-9B7B-E2135E3DFCC8}" xr6:coauthVersionLast="47" xr6:coauthVersionMax="47" xr10:uidLastSave="{00000000-0000-0000-0000-000000000000}"/>
  <bookViews>
    <workbookView xWindow="0" yWindow="-17500" windowWidth="28800" windowHeight="16320" tabRatio="500" xr2:uid="{00000000-000D-0000-FFFF-FFFF00000000}"/>
  </bookViews>
  <sheets>
    <sheet name="Avaliação de CV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B37" i="1"/>
  <c r="L59" i="1"/>
  <c r="K99" i="1"/>
  <c r="C16" i="1"/>
  <c r="D16" i="1"/>
  <c r="E16" i="1"/>
  <c r="F16" i="1"/>
  <c r="G16" i="1"/>
  <c r="H16" i="1"/>
  <c r="I16" i="1"/>
  <c r="J16" i="1"/>
  <c r="K16" i="1"/>
  <c r="E9" i="1"/>
  <c r="C9" i="1"/>
  <c r="L48" i="1"/>
  <c r="H56" i="1"/>
  <c r="H53" i="1"/>
  <c r="H50" i="1"/>
  <c r="J102" i="1"/>
  <c r="K102" i="1"/>
  <c r="H92" i="1"/>
  <c r="I92" i="1"/>
  <c r="J92" i="1"/>
  <c r="K92" i="1"/>
  <c r="C95" i="1"/>
  <c r="D95" i="1"/>
  <c r="E95" i="1"/>
  <c r="F95" i="1"/>
  <c r="G95" i="1"/>
  <c r="H95" i="1"/>
  <c r="I95" i="1"/>
  <c r="J95" i="1"/>
  <c r="K95" i="1"/>
  <c r="B95" i="1"/>
  <c r="G92" i="1"/>
  <c r="F92" i="1"/>
  <c r="E92" i="1"/>
  <c r="D92" i="1"/>
  <c r="C92" i="1"/>
  <c r="B92" i="1"/>
  <c r="C87" i="1"/>
  <c r="D87" i="1"/>
  <c r="D82" i="1" s="1"/>
  <c r="E87" i="1"/>
  <c r="F87" i="1"/>
  <c r="G87" i="1"/>
  <c r="H87" i="1"/>
  <c r="I87" i="1"/>
  <c r="J87" i="1"/>
  <c r="K87" i="1"/>
  <c r="C86" i="1"/>
  <c r="D86" i="1"/>
  <c r="E86" i="1"/>
  <c r="F86" i="1"/>
  <c r="G86" i="1"/>
  <c r="H86" i="1"/>
  <c r="I86" i="1"/>
  <c r="J86" i="1"/>
  <c r="K86" i="1"/>
  <c r="C77" i="1"/>
  <c r="D77" i="1"/>
  <c r="E77" i="1"/>
  <c r="F77" i="1"/>
  <c r="G77" i="1"/>
  <c r="H77" i="1"/>
  <c r="I77" i="1"/>
  <c r="J77" i="1"/>
  <c r="K77" i="1"/>
  <c r="B86" i="1"/>
  <c r="B77" i="1"/>
  <c r="K78" i="1"/>
  <c r="B87" i="1"/>
  <c r="K82" i="1"/>
  <c r="J82" i="1"/>
  <c r="I82" i="1"/>
  <c r="H82" i="1"/>
  <c r="G82" i="1"/>
  <c r="F82" i="1"/>
  <c r="E82" i="1"/>
  <c r="C82" i="1"/>
  <c r="K66" i="1"/>
  <c r="C78" i="1"/>
  <c r="D78" i="1"/>
  <c r="E78" i="1"/>
  <c r="F78" i="1"/>
  <c r="G78" i="1"/>
  <c r="H78" i="1"/>
  <c r="I78" i="1"/>
  <c r="J78" i="1"/>
  <c r="C73" i="1"/>
  <c r="B78" i="1"/>
  <c r="K73" i="1"/>
  <c r="K61" i="1"/>
  <c r="K45" i="1"/>
  <c r="K42" i="1"/>
  <c r="C25" i="1"/>
  <c r="D25" i="1"/>
  <c r="E25" i="1"/>
  <c r="F25" i="1"/>
  <c r="G25" i="1"/>
  <c r="H25" i="1"/>
  <c r="I25" i="1"/>
  <c r="J25" i="1"/>
  <c r="K25" i="1"/>
  <c r="K33" i="1"/>
  <c r="B25" i="1"/>
  <c r="B16" i="1"/>
  <c r="L14" i="1" s="1"/>
  <c r="I102" i="1"/>
  <c r="H102" i="1"/>
  <c r="G102" i="1"/>
  <c r="F102" i="1"/>
  <c r="E102" i="1"/>
  <c r="D102" i="1"/>
  <c r="C102" i="1"/>
  <c r="B102" i="1"/>
  <c r="J99" i="1"/>
  <c r="I99" i="1"/>
  <c r="H99" i="1"/>
  <c r="G99" i="1"/>
  <c r="F99" i="1"/>
  <c r="E99" i="1"/>
  <c r="D99" i="1"/>
  <c r="C99" i="1"/>
  <c r="B99" i="1"/>
  <c r="J73" i="1"/>
  <c r="I73" i="1"/>
  <c r="H73" i="1"/>
  <c r="G73" i="1"/>
  <c r="F73" i="1"/>
  <c r="E73" i="1"/>
  <c r="D73" i="1"/>
  <c r="K36" i="1" l="1"/>
  <c r="L31" i="1" s="1"/>
  <c r="K97" i="1"/>
  <c r="K90" i="1"/>
  <c r="B82" i="1"/>
  <c r="B73" i="1"/>
  <c r="B9" i="1"/>
  <c r="L23" i="1"/>
  <c r="K71" i="1" l="1"/>
  <c r="F9" i="1" s="1"/>
  <c r="D9" i="1"/>
  <c r="G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Cunha Bustamante Filho</author>
  </authors>
  <commentList>
    <comment ref="A17" authorId="0" shapeId="0" xr:uid="{0A163DFC-F311-9A46-82A4-839C2C0822ED}">
      <text>
        <r>
          <rPr>
            <b/>
            <sz val="10"/>
            <color rgb="FF000000"/>
            <rFont val="Tahoma"/>
            <family val="2"/>
          </rPr>
          <t xml:space="preserve">Atenção: </t>
        </r>
        <r>
          <rPr>
            <sz val="10"/>
            <color rgb="FF000000"/>
            <rFont val="Tahoma"/>
            <family val="2"/>
          </rPr>
          <t xml:space="preserve">Atividades de estágio e colaborador contratado são </t>
        </r>
        <r>
          <rPr>
            <sz val="10"/>
            <color rgb="FF000000"/>
            <rFont val="Calibri"/>
            <family val="2"/>
          </rPr>
          <t>computadas</t>
        </r>
        <r>
          <rPr>
            <sz val="10"/>
            <color rgb="FF000000"/>
            <rFont val="Tahoma"/>
            <family val="2"/>
          </rPr>
          <t xml:space="preserve"> em meses. 
</t>
        </r>
        <r>
          <rPr>
            <sz val="10"/>
            <color rgb="FF000000"/>
            <rFont val="Tahoma"/>
            <family val="2"/>
          </rPr>
          <t>Atividades de monitoria são computadas em semestres.</t>
        </r>
      </text>
    </comment>
  </commentList>
</comments>
</file>

<file path=xl/sharedStrings.xml><?xml version="1.0" encoding="utf-8"?>
<sst xmlns="http://schemas.openxmlformats.org/spreadsheetml/2006/main" count="114" uniqueCount="69">
  <si>
    <t>Nome do candidato</t>
  </si>
  <si>
    <t>E-mail</t>
  </si>
  <si>
    <t>Total geral de pontos:</t>
  </si>
  <si>
    <t>Total</t>
  </si>
  <si>
    <t>Parciais nos itens:</t>
  </si>
  <si>
    <t>1. Experiência profissional</t>
  </si>
  <si>
    <t>Pontos Consolidados</t>
  </si>
  <si>
    <t>Multiplicador</t>
  </si>
  <si>
    <t>Maximo</t>
  </si>
  <si>
    <t>N° de meses</t>
  </si>
  <si>
    <t>Documento n°</t>
  </si>
  <si>
    <t>Documento no.</t>
  </si>
  <si>
    <t>Pontos</t>
  </si>
  <si>
    <t>N° de pontos</t>
  </si>
  <si>
    <t>Volunt</t>
  </si>
  <si>
    <t>Tipo de participação</t>
  </si>
  <si>
    <t>Bols/Pq</t>
  </si>
  <si>
    <t>Abrangência</t>
  </si>
  <si>
    <t>Nacional</t>
  </si>
  <si>
    <t>Internacional</t>
  </si>
  <si>
    <t>5. Produção Científica</t>
  </si>
  <si>
    <t>FI ≥ 4,0</t>
  </si>
  <si>
    <t>FI ≥ 2,9 e &lt; 4,0</t>
  </si>
  <si>
    <t>FI ≥ 1,8 e &lt; 2,9</t>
  </si>
  <si>
    <t>Co-autor</t>
  </si>
  <si>
    <t>N°de pontos</t>
  </si>
  <si>
    <t>FI ≥ 1,1 e &lt; 1,8</t>
  </si>
  <si>
    <t>Extrato Qualis</t>
  </si>
  <si>
    <t>FI ≥ 0,5 e &lt; 1,1</t>
  </si>
  <si>
    <t>Autoria</t>
  </si>
  <si>
    <t>Fator Qualis</t>
  </si>
  <si>
    <t>Fator Autoria</t>
  </si>
  <si>
    <t>Solicitada</t>
  </si>
  <si>
    <t>Estágio da Patente</t>
  </si>
  <si>
    <t>Concedida</t>
  </si>
  <si>
    <t>Fator Estágio</t>
  </si>
  <si>
    <t>Estágio</t>
  </si>
  <si>
    <t>Colaborador</t>
  </si>
  <si>
    <t>Monitoria</t>
  </si>
  <si>
    <t>2. Participação em projeto de pesquisa/extensão</t>
  </si>
  <si>
    <t>3. Participação em bancas, eventos ou cursos/Ministrante de cursos ou palestras</t>
  </si>
  <si>
    <t>3.2 Participação em evento científico nas áreas de concentração do Programa.</t>
  </si>
  <si>
    <t>3.3 Ministrante de palestra nas áreas de concentração do Programa.</t>
  </si>
  <si>
    <t>3.4 Ministrante de cursos com no mínimo 2 (duas) horas nas áreas de concentração do Programa.</t>
  </si>
  <si>
    <t>4. Qualificaçao e aperfeiçoamento</t>
  </si>
  <si>
    <t>4.1 Prêmio, menção honrosa ou destaque na área acadêmica.</t>
  </si>
  <si>
    <t>4.2 Pós-graduação lato ou stricto sensu ou residência nas áreas de concentração do Programa.</t>
  </si>
  <si>
    <t>4.3 Proficiência em língua estrangeira para pós-graduação</t>
  </si>
  <si>
    <t>5.1 Apresentação oral ou na forma de pôster de trabalho em evento científico nas áreas de concentração do Programa.</t>
  </si>
  <si>
    <t>Pontos Consolidados:</t>
  </si>
  <si>
    <t>5.2 Publicação de resumos em anais de eventos científicos nas áreas de concentração do Programa.</t>
  </si>
  <si>
    <t>1° Autor ou autor correspondente</t>
  </si>
  <si>
    <t>FI ≥ 0,0 e &lt; 0,5 + indexado na Scielo</t>
  </si>
  <si>
    <t>5.3 Publicação de artigo científico em periódico.</t>
  </si>
  <si>
    <t>5.5 Produção de patente</t>
  </si>
  <si>
    <t>LI ou CL</t>
  </si>
  <si>
    <t>Fator LI ou CL</t>
  </si>
  <si>
    <t>LI1</t>
  </si>
  <si>
    <t>LI2</t>
  </si>
  <si>
    <t>CL1</t>
  </si>
  <si>
    <t>CL2</t>
  </si>
  <si>
    <t>CL3</t>
  </si>
  <si>
    <t>LI3</t>
  </si>
  <si>
    <t>5.4 Publicação de livros (LI) e/ou capítulos de livro (CL) nas áreas de concentração do Programa.</t>
  </si>
  <si>
    <t>Local/Regional</t>
  </si>
  <si>
    <t>3.1 Pós-Graduação lato sensu ou residência nas áreas de concentração do Programa.</t>
  </si>
  <si>
    <t>Planilha de avaliação de currículo - Processo seletivo para Mestrado em Biotecnologia</t>
  </si>
  <si>
    <t>O preenchimento desta planilha é para facilitar o processo de identificação e validação dos documentos comprobatórios entregues no ato de inscrição no processo seletivo. Esta planilha é um espelho do Detalhamento da análise do Currículo Lattes que consta no edital de seleção vigente. Casos omissos serão avaliados e decididos pelo Conselho de Professores do PPGBiotec.</t>
  </si>
  <si>
    <t>N° de meses ou semestres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</si>
</sst>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rgb="FF000000"/>
      <name val="Calibri"/>
      <charset val="1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name val="Cambria"/>
      <family val="1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8D8D8"/>
        <bgColor rgb="FFDDD9C3"/>
      </patternFill>
    </fill>
    <fill>
      <patternFill patternType="solid">
        <fgColor rgb="FFFDE9D9"/>
        <bgColor rgb="FFEAF1DD"/>
      </patternFill>
    </fill>
    <fill>
      <patternFill patternType="solid">
        <fgColor rgb="FFFFFFFF"/>
        <bgColor rgb="FFEAF1DD"/>
      </patternFill>
    </fill>
    <fill>
      <patternFill patternType="solid">
        <fgColor rgb="FFFBD4B4"/>
        <bgColor rgb="FFF2DBDB"/>
      </patternFill>
    </fill>
    <fill>
      <patternFill patternType="solid">
        <fgColor rgb="FFE36C09"/>
        <bgColor rgb="FFC0504D"/>
      </patternFill>
    </fill>
    <fill>
      <patternFill patternType="solid">
        <fgColor rgb="FFDDD9C3"/>
        <bgColor rgb="FFD8D8D8"/>
      </patternFill>
    </fill>
    <fill>
      <patternFill patternType="solid">
        <fgColor rgb="FFF2DBDB"/>
        <bgColor rgb="FFFDE9D9"/>
      </patternFill>
    </fill>
    <fill>
      <patternFill patternType="solid">
        <fgColor rgb="FFEAF1DD"/>
        <bgColor rgb="FFFDE9D9"/>
      </patternFill>
    </fill>
    <fill>
      <patternFill patternType="solid">
        <fgColor rgb="FFC0504D"/>
        <bgColor rgb="FF993366"/>
      </patternFill>
    </fill>
    <fill>
      <patternFill patternType="solid">
        <fgColor theme="0" tint="-0.14999847407452621"/>
        <bgColor rgb="FFEAF1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4" borderId="5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6" xfId="0" applyFill="1" applyBorder="1"/>
    <xf numFmtId="0" fontId="2" fillId="3" borderId="4" xfId="0" applyFont="1" applyFill="1" applyBorder="1"/>
    <xf numFmtId="0" fontId="0" fillId="3" borderId="6" xfId="0" applyFill="1" applyBorder="1"/>
    <xf numFmtId="0" fontId="0" fillId="4" borderId="0" xfId="0" applyFill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4" xfId="0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5" borderId="3" xfId="0" applyFont="1" applyFill="1" applyBorder="1" applyAlignment="1">
      <alignment horizontal="right"/>
    </xf>
    <xf numFmtId="0" fontId="3" fillId="3" borderId="7" xfId="0" applyFont="1" applyFill="1" applyBorder="1"/>
    <xf numFmtId="0" fontId="3" fillId="3" borderId="8" xfId="0" applyFont="1" applyFill="1" applyBorder="1"/>
    <xf numFmtId="0" fontId="3" fillId="5" borderId="9" xfId="0" applyFont="1" applyFill="1" applyBorder="1"/>
    <xf numFmtId="0" fontId="7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4" fillId="6" borderId="0" xfId="0" applyFont="1" applyFill="1"/>
    <xf numFmtId="0" fontId="0" fillId="6" borderId="0" xfId="0" applyFill="1"/>
    <xf numFmtId="0" fontId="2" fillId="3" borderId="0" xfId="0" applyFont="1" applyFill="1"/>
    <xf numFmtId="0" fontId="0" fillId="3" borderId="0" xfId="0" applyFill="1"/>
    <xf numFmtId="2" fontId="0" fillId="6" borderId="0" xfId="0" applyNumberFormat="1" applyFill="1"/>
    <xf numFmtId="0" fontId="0" fillId="9" borderId="4" xfId="0" applyFill="1" applyBorder="1"/>
    <xf numFmtId="0" fontId="0" fillId="9" borderId="0" xfId="0" applyFill="1"/>
    <xf numFmtId="0" fontId="7" fillId="7" borderId="4" xfId="0" applyFont="1" applyFill="1" applyBorder="1"/>
    <xf numFmtId="0" fontId="7" fillId="6" borderId="0" xfId="0" applyFont="1" applyFill="1"/>
    <xf numFmtId="0" fontId="0" fillId="7" borderId="4" xfId="0" applyFill="1" applyBorder="1"/>
    <xf numFmtId="0" fontId="0" fillId="7" borderId="7" xfId="0" applyFill="1" applyBorder="1"/>
    <xf numFmtId="0" fontId="4" fillId="3" borderId="4" xfId="0" applyFont="1" applyFill="1" applyBorder="1"/>
    <xf numFmtId="0" fontId="4" fillId="3" borderId="0" xfId="0" applyFont="1" applyFill="1"/>
    <xf numFmtId="0" fontId="4" fillId="3" borderId="6" xfId="0" applyFont="1" applyFill="1" applyBorder="1"/>
    <xf numFmtId="0" fontId="0" fillId="3" borderId="4" xfId="0" applyFill="1" applyBorder="1"/>
    <xf numFmtId="0" fontId="7" fillId="8" borderId="4" xfId="0" applyFont="1" applyFill="1" applyBorder="1"/>
    <xf numFmtId="0" fontId="0" fillId="8" borderId="0" xfId="0" applyFill="1"/>
    <xf numFmtId="0" fontId="0" fillId="9" borderId="6" xfId="0" applyFill="1" applyBorder="1"/>
    <xf numFmtId="164" fontId="0" fillId="6" borderId="0" xfId="0" applyNumberFormat="1" applyFill="1"/>
    <xf numFmtId="0" fontId="7" fillId="0" borderId="0" xfId="0" applyFont="1"/>
    <xf numFmtId="0" fontId="5" fillId="0" borderId="0" xfId="0" applyFont="1"/>
    <xf numFmtId="0" fontId="2" fillId="3" borderId="6" xfId="0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wrapText="1"/>
    </xf>
    <xf numFmtId="0" fontId="0" fillId="10" borderId="4" xfId="0" applyFill="1" applyBorder="1"/>
    <xf numFmtId="0" fontId="0" fillId="10" borderId="0" xfId="0" applyFill="1"/>
    <xf numFmtId="0" fontId="0" fillId="4" borderId="6" xfId="0" applyFill="1" applyBorder="1"/>
    <xf numFmtId="0" fontId="0" fillId="0" borderId="4" xfId="0" applyBorder="1"/>
    <xf numFmtId="0" fontId="0" fillId="0" borderId="6" xfId="0" applyBorder="1"/>
    <xf numFmtId="0" fontId="8" fillId="0" borderId="0" xfId="0" applyFont="1"/>
    <xf numFmtId="0" fontId="7" fillId="10" borderId="4" xfId="0" applyFont="1" applyFill="1" applyBorder="1"/>
    <xf numFmtId="0" fontId="0" fillId="13" borderId="0" xfId="0" applyFill="1"/>
    <xf numFmtId="0" fontId="0" fillId="11" borderId="0" xfId="0" applyFill="1"/>
    <xf numFmtId="0" fontId="0" fillId="12" borderId="0" xfId="0" applyFill="1"/>
    <xf numFmtId="0" fontId="2" fillId="4" borderId="5" xfId="0" applyFont="1" applyFill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C0504D"/>
      <rgbColor rgb="FFEAF1DD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2DBDB"/>
      <rgbColor rgb="FFFDE9D9"/>
      <rgbColor rgb="FF99CCFF"/>
      <rgbColor rgb="FFFF99CC"/>
      <rgbColor rgb="FFCC99FF"/>
      <rgbColor rgb="FFFBD4B4"/>
      <rgbColor rgb="FF3366FF"/>
      <rgbColor rgb="FF33CCCC"/>
      <rgbColor rgb="FF99CC00"/>
      <rgbColor rgb="FFFFCC00"/>
      <rgbColor rgb="FFFF9900"/>
      <rgbColor rgb="FFE36C09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209880</xdr:colOff>
      <xdr:row>0</xdr:row>
      <xdr:rowOff>190440</xdr:rowOff>
    </xdr:from>
    <xdr:to>
      <xdr:col>11</xdr:col>
      <xdr:colOff>587880</xdr:colOff>
      <xdr:row>5</xdr:row>
      <xdr:rowOff>151200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36040" y="190440"/>
          <a:ext cx="1447200" cy="1027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9"/>
  <sheetViews>
    <sheetView tabSelected="1" zoomScale="141" zoomScaleNormal="141" workbookViewId="0">
      <selection activeCell="A11" sqref="A11:L11"/>
    </sheetView>
  </sheetViews>
  <sheetFormatPr baseColWidth="10" defaultColWidth="8.83203125" defaultRowHeight="16" x14ac:dyDescent="0.2"/>
  <cols>
    <col min="1" max="1" width="24.6640625" customWidth="1"/>
    <col min="2" max="11" width="11" customWidth="1"/>
    <col min="12" max="12" width="9.6640625" customWidth="1"/>
    <col min="13" max="13" width="4.5" hidden="1" customWidth="1"/>
    <col min="14" max="14" width="6.5" hidden="1" customWidth="1"/>
    <col min="15" max="15" width="19.6640625" hidden="1" customWidth="1"/>
    <col min="16" max="20" width="10.83203125" hidden="1" customWidth="1"/>
    <col min="21" max="21" width="11.6640625" hidden="1" customWidth="1"/>
    <col min="22" max="38" width="11" customWidth="1"/>
    <col min="39" max="1025" width="11.1640625" customWidth="1"/>
  </cols>
  <sheetData>
    <row r="1" spans="1:34" ht="15.75" customHeight="1" thickBo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34" ht="21" customHeight="1" x14ac:dyDescent="0.25">
      <c r="A2" s="8" t="s">
        <v>66</v>
      </c>
      <c r="B2" s="9"/>
      <c r="C2" s="9"/>
      <c r="D2" s="10"/>
      <c r="E2" s="10"/>
      <c r="F2" s="10"/>
      <c r="G2" s="10"/>
      <c r="H2" s="10"/>
      <c r="I2" s="10"/>
      <c r="J2" s="11"/>
      <c r="K2" s="7"/>
      <c r="L2" s="12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34" ht="15.75" customHeight="1" x14ac:dyDescent="0.2">
      <c r="A3" s="13" t="s">
        <v>0</v>
      </c>
      <c r="B3" s="65"/>
      <c r="C3" s="65"/>
      <c r="D3" s="65"/>
      <c r="E3" s="65"/>
      <c r="F3" s="65"/>
      <c r="G3" s="65"/>
      <c r="H3" s="65"/>
      <c r="I3" s="65"/>
      <c r="J3" s="14"/>
      <c r="K3" s="7"/>
      <c r="L3" s="12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34" ht="15.75" customHeight="1" x14ac:dyDescent="0.2">
      <c r="A4" s="13" t="s">
        <v>1</v>
      </c>
      <c r="B4" s="65"/>
      <c r="C4" s="65"/>
      <c r="D4" s="65"/>
      <c r="E4" s="65"/>
      <c r="F4" s="65"/>
      <c r="G4" s="65"/>
      <c r="H4" s="65"/>
      <c r="I4" s="65"/>
      <c r="J4" s="14"/>
      <c r="K4" s="7"/>
      <c r="L4" s="1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ht="15.75" customHeight="1" thickBot="1" x14ac:dyDescent="0.25">
      <c r="A5" s="16"/>
      <c r="B5" s="17"/>
      <c r="C5" s="17"/>
      <c r="D5" s="17"/>
      <c r="E5" s="17"/>
      <c r="F5" s="17"/>
      <c r="G5" s="17"/>
      <c r="H5" s="17"/>
      <c r="I5" s="17"/>
      <c r="J5" s="18"/>
      <c r="K5" s="7"/>
      <c r="L5" s="12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15.75" customHeight="1" thickBot="1" x14ac:dyDescent="0.25">
      <c r="A6" s="19"/>
      <c r="B6" s="7"/>
      <c r="C6" s="7"/>
      <c r="D6" s="7"/>
      <c r="E6" s="7"/>
      <c r="F6" s="7"/>
      <c r="G6" s="7"/>
      <c r="H6" s="7"/>
      <c r="I6" s="7"/>
      <c r="J6" s="7"/>
      <c r="K6" s="7"/>
      <c r="L6" s="1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5.75" hidden="1" customHeight="1" thickBot="1" x14ac:dyDescent="0.25">
      <c r="A7" s="19"/>
      <c r="B7" s="7"/>
      <c r="C7" s="7"/>
      <c r="D7" s="7"/>
      <c r="E7" s="7"/>
      <c r="F7" s="7"/>
      <c r="G7" s="7"/>
      <c r="H7" s="7"/>
      <c r="I7" s="7"/>
      <c r="J7" s="7"/>
      <c r="K7" s="7"/>
      <c r="L7" s="12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23.5" customHeight="1" x14ac:dyDescent="0.25">
      <c r="A8" s="20" t="s">
        <v>2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2" t="s">
        <v>3</v>
      </c>
      <c r="H8" s="7"/>
      <c r="I8" s="7"/>
      <c r="J8" s="7"/>
      <c r="K8" s="7"/>
      <c r="L8" s="12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23.5" customHeight="1" thickBot="1" x14ac:dyDescent="0.3">
      <c r="A9" s="23" t="s">
        <v>4</v>
      </c>
      <c r="B9" s="24">
        <f>L14</f>
        <v>0</v>
      </c>
      <c r="C9" s="24">
        <f>L23</f>
        <v>0</v>
      </c>
      <c r="D9" s="24">
        <f>L31</f>
        <v>0</v>
      </c>
      <c r="E9" s="24">
        <f>L48</f>
        <v>0</v>
      </c>
      <c r="F9" s="24">
        <f>L59</f>
        <v>0</v>
      </c>
      <c r="G9" s="25">
        <f>SUM(B9:F9)</f>
        <v>0</v>
      </c>
      <c r="H9" s="7"/>
      <c r="I9" s="7"/>
      <c r="J9" s="7"/>
      <c r="K9" s="7"/>
      <c r="L9" s="1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5.75" customHeight="1" thickBot="1" x14ac:dyDescent="0.25">
      <c r="A10" s="19"/>
      <c r="B10" s="7"/>
      <c r="C10" s="7"/>
      <c r="D10" s="7"/>
      <c r="E10" s="7"/>
      <c r="F10" s="7"/>
      <c r="G10" s="7"/>
      <c r="H10" s="7"/>
      <c r="I10" s="7"/>
      <c r="J10" s="7"/>
      <c r="K10" s="7"/>
      <c r="L10" s="1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50" customHeight="1" thickBot="1" x14ac:dyDescent="0.25">
      <c r="A11" s="66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15.75" customHeight="1" x14ac:dyDescent="0.2">
      <c r="A12" s="19"/>
      <c r="B12" s="7"/>
      <c r="C12" s="7"/>
      <c r="D12" s="26"/>
      <c r="E12" s="7"/>
      <c r="F12" s="7"/>
      <c r="G12" s="7"/>
      <c r="H12" s="7"/>
      <c r="I12" s="7"/>
      <c r="J12" s="7"/>
      <c r="K12" s="7"/>
      <c r="L12" s="12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15.75" customHeight="1" thickBot="1" x14ac:dyDescent="0.25">
      <c r="A13" s="19"/>
      <c r="B13" s="7"/>
      <c r="C13" s="7"/>
      <c r="D13" s="7"/>
      <c r="E13" s="7"/>
      <c r="F13" s="7"/>
      <c r="G13" s="7"/>
      <c r="H13" s="7"/>
      <c r="I13" s="7"/>
      <c r="J13" s="7"/>
      <c r="K13" s="7"/>
      <c r="L13" s="12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5.75" customHeight="1" x14ac:dyDescent="0.2">
      <c r="A14" s="27" t="s">
        <v>5</v>
      </c>
      <c r="B14" s="28"/>
      <c r="C14" s="10"/>
      <c r="D14" s="10"/>
      <c r="E14" s="10"/>
      <c r="F14" s="10"/>
      <c r="G14" s="10"/>
      <c r="H14" s="10"/>
      <c r="I14" s="10"/>
      <c r="J14" s="10"/>
      <c r="K14" s="29" t="s">
        <v>49</v>
      </c>
      <c r="L14" s="30">
        <f>IF(SUM(B16:K16)&gt;N16,N16,SUM(B16:K16))</f>
        <v>0</v>
      </c>
      <c r="M14" s="31" t="s">
        <v>7</v>
      </c>
      <c r="N14" s="32" t="s">
        <v>8</v>
      </c>
      <c r="U14" s="15"/>
      <c r="V14" s="7"/>
      <c r="W14" s="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customHeight="1" x14ac:dyDescent="0.2">
      <c r="A15" s="13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14"/>
      <c r="M15" s="35">
        <v>0.05</v>
      </c>
      <c r="N15" s="32">
        <v>1</v>
      </c>
      <c r="U15" s="15"/>
      <c r="V15" s="7"/>
      <c r="W15" s="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75" customHeight="1" x14ac:dyDescent="0.2">
      <c r="A16" s="36" t="s">
        <v>13</v>
      </c>
      <c r="B16" s="37" t="str">
        <f>IF(B19="","", IF(B18="Estágio", B17*0.05, IF(B18="Colaborador",B17*0.05, IF(B18="Monitoria", B17*0.25, ""))))</f>
        <v/>
      </c>
      <c r="C16" s="37" t="str">
        <f t="shared" ref="C16:K16" si="0">IF(C19="","", IF(C18="Estágio", C17*0.05, IF(C18="Colaborador",C17*0.05, IF(C18="Monitoria", C17*0.25, ""))))</f>
        <v/>
      </c>
      <c r="D16" s="37" t="str">
        <f t="shared" si="0"/>
        <v/>
      </c>
      <c r="E16" s="37" t="str">
        <f t="shared" si="0"/>
        <v/>
      </c>
      <c r="F16" s="37" t="str">
        <f t="shared" si="0"/>
        <v/>
      </c>
      <c r="G16" s="37" t="str">
        <f t="shared" si="0"/>
        <v/>
      </c>
      <c r="H16" s="37" t="str">
        <f t="shared" si="0"/>
        <v/>
      </c>
      <c r="I16" s="37" t="str">
        <f t="shared" si="0"/>
        <v/>
      </c>
      <c r="J16" s="37" t="str">
        <f t="shared" si="0"/>
        <v/>
      </c>
      <c r="K16" s="37" t="str">
        <f t="shared" si="0"/>
        <v/>
      </c>
      <c r="L16" s="14"/>
      <c r="M16" s="32"/>
      <c r="N16" s="32">
        <v>1</v>
      </c>
      <c r="U16" s="15"/>
      <c r="V16" s="7"/>
      <c r="W16" s="7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ht="15.75" customHeight="1" x14ac:dyDescent="0.2">
      <c r="A17" s="38" t="s">
        <v>68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4"/>
      <c r="M17" s="39" t="s">
        <v>36</v>
      </c>
      <c r="N17" s="32"/>
      <c r="U17" s="15"/>
      <c r="V17" s="7"/>
      <c r="W17" s="7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5.75" customHeight="1" x14ac:dyDescent="0.2">
      <c r="A18" s="40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4"/>
      <c r="M18" s="39" t="s">
        <v>37</v>
      </c>
      <c r="N18" s="32"/>
      <c r="U18" s="15"/>
      <c r="V18" s="7"/>
      <c r="W18" s="7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15.75" customHeight="1" thickBot="1" x14ac:dyDescent="0.25">
      <c r="A19" s="41" t="s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18"/>
      <c r="M19" s="39" t="s">
        <v>38</v>
      </c>
      <c r="N19" s="32"/>
      <c r="U19" s="15"/>
      <c r="V19" s="7"/>
      <c r="W19" s="7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15.75" hidden="1" customHeight="1" x14ac:dyDescent="0.2">
      <c r="A20" s="4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4"/>
      <c r="M20" s="32"/>
      <c r="N20" s="32"/>
      <c r="U20" s="15"/>
      <c r="V20" s="7"/>
      <c r="W20" s="7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15.75" hidden="1" customHeight="1" x14ac:dyDescent="0.2">
      <c r="A21" s="40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32"/>
      <c r="N21" s="32"/>
      <c r="U21" s="15"/>
      <c r="V21" s="7"/>
      <c r="W21" s="7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ht="15.75" customHeight="1" thickBot="1" x14ac:dyDescent="0.25">
      <c r="A22" s="19"/>
      <c r="B22" s="7"/>
      <c r="C22" s="7"/>
      <c r="D22" s="7"/>
      <c r="E22" s="7"/>
      <c r="F22" s="7"/>
      <c r="G22" s="7"/>
      <c r="H22" s="7"/>
      <c r="I22" s="7"/>
      <c r="J22" s="7"/>
      <c r="K22" s="7"/>
      <c r="L22" s="12"/>
      <c r="M22" s="32"/>
      <c r="N22" s="32"/>
      <c r="U22" s="15"/>
      <c r="V22" s="7"/>
      <c r="W22" s="7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15.75" customHeight="1" x14ac:dyDescent="0.2">
      <c r="A23" s="27" t="s">
        <v>39</v>
      </c>
      <c r="B23" s="10"/>
      <c r="C23" s="10"/>
      <c r="D23" s="10"/>
      <c r="E23" s="10"/>
      <c r="F23" s="10"/>
      <c r="G23" s="10"/>
      <c r="H23" s="10"/>
      <c r="I23" s="10"/>
      <c r="J23" s="10"/>
      <c r="K23" s="29" t="s">
        <v>6</v>
      </c>
      <c r="L23" s="30">
        <f>IF(SUM(B25:K25)&gt;N25,N25,SUM(B25:K25))</f>
        <v>0</v>
      </c>
      <c r="M23" s="32"/>
      <c r="N23" s="32"/>
      <c r="U23" s="15"/>
      <c r="V23" s="7"/>
      <c r="W23" s="7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5.75" customHeight="1" x14ac:dyDescent="0.2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32"/>
      <c r="N24" s="32"/>
      <c r="U24" s="15"/>
      <c r="V24" s="7"/>
      <c r="W24" s="7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5.75" customHeight="1" x14ac:dyDescent="0.2">
      <c r="A25" s="36" t="s">
        <v>13</v>
      </c>
      <c r="B25" s="37" t="str">
        <f>IF(B28="","", IF(B27="Volunt", B26*0.05, IF(B27="Bols/Pq",B26*0.1, "")))</f>
        <v/>
      </c>
      <c r="C25" s="37" t="str">
        <f t="shared" ref="C25:K25" si="1">IF(C28="","", IF(C27="Volunt", C26*0.05, IF(C27="Bols/Pq",C26*0.1, "")))</f>
        <v/>
      </c>
      <c r="D25" s="37" t="str">
        <f t="shared" si="1"/>
        <v/>
      </c>
      <c r="E25" s="37" t="str">
        <f t="shared" si="1"/>
        <v/>
      </c>
      <c r="F25" s="37" t="str">
        <f t="shared" si="1"/>
        <v/>
      </c>
      <c r="G25" s="37" t="str">
        <f t="shared" si="1"/>
        <v/>
      </c>
      <c r="H25" s="37" t="str">
        <f t="shared" si="1"/>
        <v/>
      </c>
      <c r="I25" s="37" t="str">
        <f t="shared" si="1"/>
        <v/>
      </c>
      <c r="J25" s="37" t="str">
        <f t="shared" si="1"/>
        <v/>
      </c>
      <c r="K25" s="37" t="str">
        <f t="shared" si="1"/>
        <v/>
      </c>
      <c r="L25" s="14"/>
      <c r="M25" s="32"/>
      <c r="N25" s="32">
        <v>2</v>
      </c>
      <c r="U25" s="15"/>
      <c r="V25" s="7"/>
      <c r="W25" s="7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ht="15.75" customHeight="1" x14ac:dyDescent="0.2">
      <c r="A26" s="38" t="s">
        <v>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4"/>
      <c r="M26" s="32" t="s">
        <v>14</v>
      </c>
      <c r="N26" s="32"/>
      <c r="U26" s="15"/>
      <c r="V26" s="7"/>
      <c r="W26" s="7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ht="15.75" customHeight="1" x14ac:dyDescent="0.2">
      <c r="A27" s="40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4"/>
      <c r="M27" s="32" t="s">
        <v>16</v>
      </c>
      <c r="N27" s="32"/>
      <c r="U27" s="15"/>
      <c r="V27" s="7"/>
      <c r="W27" s="7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ht="15.75" customHeight="1" thickBot="1" x14ac:dyDescent="0.25">
      <c r="A28" s="41" t="s">
        <v>10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8"/>
      <c r="M28" s="32"/>
      <c r="N28" s="32"/>
      <c r="U28" s="15"/>
      <c r="V28" s="7"/>
      <c r="W28" s="7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ht="15.75" hidden="1" customHeight="1" x14ac:dyDescent="0.2">
      <c r="A29" s="19"/>
      <c r="B29" s="7"/>
      <c r="C29" s="7"/>
      <c r="D29" s="7"/>
      <c r="E29" s="7"/>
      <c r="F29" s="7"/>
      <c r="G29" s="7"/>
      <c r="H29" s="7"/>
      <c r="I29" s="7"/>
      <c r="J29" s="7"/>
      <c r="K29" s="7"/>
      <c r="L29" s="12"/>
      <c r="M29" s="32"/>
      <c r="N29" s="32"/>
      <c r="U29" s="15"/>
      <c r="V29" s="7"/>
      <c r="W29" s="7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5.75" customHeight="1" thickBot="1" x14ac:dyDescent="0.25">
      <c r="A30" s="19"/>
      <c r="B30" s="7"/>
      <c r="C30" s="7"/>
      <c r="D30" s="7"/>
      <c r="E30" s="7"/>
      <c r="F30" s="7"/>
      <c r="G30" s="7"/>
      <c r="H30" s="7"/>
      <c r="I30" s="7"/>
      <c r="J30" s="7"/>
      <c r="K30" s="7"/>
      <c r="L30" s="12"/>
      <c r="M30" s="32"/>
      <c r="N30" s="32"/>
      <c r="U30" s="15"/>
      <c r="V30" s="7"/>
      <c r="W30" s="7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ht="15.75" customHeight="1" x14ac:dyDescent="0.2">
      <c r="A31" s="27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29" t="s">
        <v>6</v>
      </c>
      <c r="L31" s="30">
        <f>IF(SUM(K33,K36,K42,K45)&gt;=N36,N36,SUM(K33+K36+K42+K45))</f>
        <v>0</v>
      </c>
      <c r="M31" s="32"/>
      <c r="N31" s="32"/>
      <c r="U31" s="15"/>
      <c r="V31" s="7"/>
      <c r="W31" s="7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ht="15.75" customHeight="1" x14ac:dyDescent="0.2">
      <c r="A32" s="4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14"/>
      <c r="M32" s="32"/>
      <c r="N32" s="32"/>
      <c r="U32" s="15"/>
      <c r="V32" s="7"/>
      <c r="W32" s="7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8" ht="15.75" customHeight="1" x14ac:dyDescent="0.2">
      <c r="A33" s="46" t="s">
        <v>65</v>
      </c>
      <c r="B33" s="47"/>
      <c r="C33" s="47"/>
      <c r="D33" s="47"/>
      <c r="E33" s="47"/>
      <c r="F33" s="47"/>
      <c r="G33" s="47"/>
      <c r="H33" s="47"/>
      <c r="I33" s="47"/>
      <c r="J33" s="47"/>
      <c r="K33" s="37">
        <f>COUNT(B34:K34)*M34</f>
        <v>0</v>
      </c>
      <c r="L33" s="48" t="s">
        <v>12</v>
      </c>
      <c r="M33" s="32"/>
      <c r="N33" s="32"/>
      <c r="U33" s="15"/>
      <c r="V33" s="7"/>
      <c r="W33" s="7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8" ht="15.75" customHeight="1" x14ac:dyDescent="0.2">
      <c r="A34" s="40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4"/>
      <c r="M34" s="32">
        <v>0.1</v>
      </c>
      <c r="N34" s="32"/>
      <c r="U34" s="15"/>
      <c r="V34" s="7"/>
      <c r="W34" s="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8" ht="15.75" customHeight="1" x14ac:dyDescent="0.2">
      <c r="A35" s="45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14"/>
      <c r="M35" s="32"/>
      <c r="N35" s="32"/>
      <c r="U35" s="15"/>
      <c r="V35" s="7"/>
      <c r="W35" s="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8" ht="15.75" customHeight="1" x14ac:dyDescent="0.2">
      <c r="A36" s="46" t="s">
        <v>41</v>
      </c>
      <c r="B36" s="47"/>
      <c r="C36" s="47"/>
      <c r="D36" s="47"/>
      <c r="E36" s="47"/>
      <c r="F36" s="47"/>
      <c r="G36" s="47"/>
      <c r="H36" s="47"/>
      <c r="I36" s="47"/>
      <c r="J36" s="47"/>
      <c r="K36" s="37">
        <f>SUM(B37:K37)</f>
        <v>0</v>
      </c>
      <c r="L36" s="48" t="s">
        <v>12</v>
      </c>
      <c r="M36" s="32"/>
      <c r="N36" s="49">
        <v>1</v>
      </c>
      <c r="U36" s="15"/>
      <c r="V36" s="7"/>
      <c r="W36" s="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8" ht="15.75" customHeight="1" x14ac:dyDescent="0.2">
      <c r="A37" s="36" t="s">
        <v>13</v>
      </c>
      <c r="B37" s="37" t="str">
        <f>IF(B39=33, "", IF(B38="Local/Regional",0.1, IF(B38="Nacional",0.2, IF(B38="Internacional",0.3,""))))</f>
        <v/>
      </c>
      <c r="C37" s="37" t="str">
        <f t="shared" ref="C37:K37" si="2">IF(C39=33, "", IF(C38="Local/Regional",0.1, IF(C38="Nacional",0.2, IF(C38="Internacional",0.3,""))))</f>
        <v/>
      </c>
      <c r="D37" s="37" t="str">
        <f t="shared" si="2"/>
        <v/>
      </c>
      <c r="E37" s="37" t="str">
        <f t="shared" si="2"/>
        <v/>
      </c>
      <c r="F37" s="37" t="str">
        <f t="shared" si="2"/>
        <v/>
      </c>
      <c r="G37" s="37" t="str">
        <f t="shared" si="2"/>
        <v/>
      </c>
      <c r="H37" s="37" t="str">
        <f t="shared" si="2"/>
        <v/>
      </c>
      <c r="I37" s="37" t="str">
        <f t="shared" si="2"/>
        <v/>
      </c>
      <c r="J37" s="37" t="str">
        <f t="shared" si="2"/>
        <v/>
      </c>
      <c r="K37" s="37" t="str">
        <f t="shared" si="2"/>
        <v/>
      </c>
      <c r="L37" s="14"/>
      <c r="M37" s="32"/>
      <c r="N37" s="32"/>
      <c r="U37" s="15"/>
      <c r="V37" s="7"/>
      <c r="W37" s="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8" ht="15.75" customHeight="1" x14ac:dyDescent="0.2">
      <c r="A38" s="40" t="s">
        <v>17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4"/>
      <c r="M38" s="32"/>
      <c r="N38" s="32"/>
      <c r="O38" s="50" t="s">
        <v>64</v>
      </c>
      <c r="U38" s="15"/>
      <c r="V38" s="7"/>
      <c r="W38" s="7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8" ht="15.75" customHeight="1" x14ac:dyDescent="0.2">
      <c r="A39" s="40" t="s">
        <v>10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4"/>
      <c r="M39" s="32"/>
      <c r="N39" s="32"/>
      <c r="O39" s="51" t="s">
        <v>18</v>
      </c>
      <c r="U39" s="15"/>
      <c r="V39" s="7"/>
      <c r="W39" s="7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8" ht="15.75" hidden="1" customHeight="1" x14ac:dyDescent="0.2">
      <c r="A40" s="45"/>
      <c r="B40" s="34"/>
      <c r="C40" s="34"/>
      <c r="D40" s="34"/>
      <c r="E40" s="34"/>
      <c r="F40" s="34"/>
      <c r="G40" s="34"/>
      <c r="H40" s="34"/>
      <c r="I40" s="34"/>
      <c r="J40" s="34"/>
      <c r="K40" s="33"/>
      <c r="L40" s="14"/>
      <c r="M40" s="32"/>
      <c r="N40" s="32"/>
      <c r="O40" s="51" t="s">
        <v>19</v>
      </c>
      <c r="U40" s="15"/>
      <c r="V40" s="7"/>
      <c r="W40" s="7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8" ht="15.75" customHeight="1" x14ac:dyDescent="0.2">
      <c r="A41" s="45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14"/>
      <c r="M41" s="32"/>
      <c r="N41" s="32"/>
      <c r="U41" s="15"/>
      <c r="V41" s="7"/>
      <c r="W41" s="7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8" ht="15.75" customHeight="1" x14ac:dyDescent="0.2">
      <c r="A42" s="46" t="s">
        <v>42</v>
      </c>
      <c r="B42" s="47"/>
      <c r="C42" s="47"/>
      <c r="D42" s="47"/>
      <c r="E42" s="47"/>
      <c r="F42" s="47"/>
      <c r="G42" s="47"/>
      <c r="H42" s="47"/>
      <c r="I42" s="47"/>
      <c r="J42" s="47"/>
      <c r="K42" s="37">
        <f>COUNT(B43:K43)*M43</f>
        <v>0</v>
      </c>
      <c r="L42" s="48" t="s">
        <v>12</v>
      </c>
      <c r="M42" s="32"/>
      <c r="N42" s="32"/>
      <c r="U42" s="15"/>
      <c r="V42" s="7"/>
      <c r="W42" s="7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8" ht="15.75" customHeight="1" x14ac:dyDescent="0.2">
      <c r="A43" s="40" t="s">
        <v>10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32">
        <v>0.1</v>
      </c>
      <c r="N43" s="32"/>
      <c r="U43" s="15"/>
      <c r="V43" s="7"/>
      <c r="W43" s="7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8" ht="15.75" customHeight="1" x14ac:dyDescent="0.2">
      <c r="A44" s="4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14"/>
      <c r="M44" s="32"/>
      <c r="N44" s="32"/>
      <c r="U44" s="15"/>
      <c r="V44" s="7"/>
      <c r="W44" s="7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8" ht="15.75" customHeight="1" x14ac:dyDescent="0.2">
      <c r="A45" s="46" t="s">
        <v>43</v>
      </c>
      <c r="B45" s="47"/>
      <c r="C45" s="47"/>
      <c r="D45" s="47"/>
      <c r="E45" s="47"/>
      <c r="F45" s="47"/>
      <c r="G45" s="47"/>
      <c r="H45" s="47"/>
      <c r="I45" s="47"/>
      <c r="J45" s="47"/>
      <c r="K45" s="37">
        <f>COUNT(B46:K46)*M46</f>
        <v>0</v>
      </c>
      <c r="L45" s="48" t="s">
        <v>12</v>
      </c>
      <c r="M45" s="32"/>
      <c r="N45" s="32"/>
      <c r="U45" s="15"/>
      <c r="V45" s="7"/>
      <c r="W45" s="7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8" ht="15.75" customHeight="1" thickBot="1" x14ac:dyDescent="0.25">
      <c r="A46" s="41" t="s">
        <v>10</v>
      </c>
      <c r="B46" s="2"/>
      <c r="C46" s="2"/>
      <c r="D46" s="2"/>
      <c r="E46" s="2"/>
      <c r="F46" s="2"/>
      <c r="G46" s="2"/>
      <c r="H46" s="2"/>
      <c r="I46" s="2"/>
      <c r="J46" s="3"/>
      <c r="K46" s="2"/>
      <c r="L46" s="18"/>
      <c r="M46" s="32">
        <v>0.1</v>
      </c>
      <c r="N46" s="32"/>
      <c r="U46" s="15"/>
      <c r="V46" s="7"/>
      <c r="W46" s="7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ht="15.75" customHeight="1" thickBot="1" x14ac:dyDescent="0.25">
      <c r="A47" s="19"/>
      <c r="B47" s="7"/>
      <c r="C47" s="7"/>
      <c r="D47" s="7"/>
      <c r="E47" s="7"/>
      <c r="F47" s="7"/>
      <c r="G47" s="7"/>
      <c r="H47" s="7"/>
      <c r="I47" s="7"/>
      <c r="J47" s="7"/>
      <c r="K47" s="7"/>
      <c r="L47" s="12"/>
      <c r="M47" s="32"/>
      <c r="N47" s="32"/>
      <c r="U47" s="15"/>
      <c r="V47" s="7"/>
      <c r="W47" s="7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8" ht="15.75" customHeight="1" x14ac:dyDescent="0.2">
      <c r="A48" s="27" t="s">
        <v>44</v>
      </c>
      <c r="B48" s="10"/>
      <c r="C48" s="10"/>
      <c r="D48" s="10"/>
      <c r="E48" s="10"/>
      <c r="F48" s="10"/>
      <c r="G48" s="10"/>
      <c r="H48" s="10"/>
      <c r="I48" s="10"/>
      <c r="J48" s="10"/>
      <c r="K48" s="29" t="s">
        <v>6</v>
      </c>
      <c r="L48" s="30">
        <f>IF(SUM(H50+H53+H56)&gt;=N52,N52,SUM(H50+H53+H56))</f>
        <v>0</v>
      </c>
      <c r="M48" s="32"/>
      <c r="N48" s="32"/>
      <c r="U48" s="15"/>
      <c r="V48" s="7"/>
      <c r="W48" s="7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8" ht="15.75" customHeight="1" x14ac:dyDescent="0.2">
      <c r="A49" s="45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14"/>
      <c r="M49" s="32"/>
      <c r="N49" s="32"/>
      <c r="U49" s="15"/>
      <c r="V49" s="7"/>
      <c r="W49" s="7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8" ht="15.75" customHeight="1" x14ac:dyDescent="0.2">
      <c r="A50" s="46" t="s">
        <v>45</v>
      </c>
      <c r="B50" s="47"/>
      <c r="C50" s="47"/>
      <c r="D50" s="47"/>
      <c r="E50" s="47"/>
      <c r="F50" s="47"/>
      <c r="G50" s="47"/>
      <c r="H50" s="37">
        <f>COUNT(B51:E51)*M50</f>
        <v>0</v>
      </c>
      <c r="I50" s="37" t="s">
        <v>12</v>
      </c>
      <c r="J50" s="34"/>
      <c r="K50" s="34"/>
      <c r="L50" s="14"/>
      <c r="M50" s="35">
        <v>0.25</v>
      </c>
      <c r="N50" s="32"/>
      <c r="U50" s="15"/>
      <c r="V50" s="7"/>
      <c r="W50" s="7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8" ht="15.75" customHeight="1" x14ac:dyDescent="0.2">
      <c r="A51" s="40" t="s">
        <v>11</v>
      </c>
      <c r="B51" s="1"/>
      <c r="C51" s="1"/>
      <c r="D51" s="1"/>
      <c r="E51" s="1"/>
      <c r="F51" s="34"/>
      <c r="G51" s="34"/>
      <c r="H51" s="34"/>
      <c r="I51" s="34"/>
      <c r="J51" s="34"/>
      <c r="K51" s="34"/>
      <c r="L51" s="14"/>
      <c r="M51" s="32"/>
      <c r="N51" s="32"/>
      <c r="U51" s="15"/>
      <c r="V51" s="7"/>
      <c r="W51" s="7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8" ht="15.75" customHeight="1" x14ac:dyDescent="0.2">
      <c r="A52" s="45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14"/>
      <c r="M52" s="32"/>
      <c r="N52" s="32">
        <v>1</v>
      </c>
      <c r="U52" s="15"/>
      <c r="V52" s="7"/>
      <c r="W52" s="7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1:38" ht="15.75" customHeight="1" x14ac:dyDescent="0.2">
      <c r="A53" s="46" t="s">
        <v>46</v>
      </c>
      <c r="B53" s="47"/>
      <c r="C53" s="47"/>
      <c r="D53" s="47"/>
      <c r="E53" s="47"/>
      <c r="F53" s="47"/>
      <c r="G53" s="47"/>
      <c r="H53" s="37">
        <f>COUNT(B54:E54)*M50</f>
        <v>0</v>
      </c>
      <c r="I53" s="37" t="s">
        <v>12</v>
      </c>
      <c r="J53" s="34"/>
      <c r="K53" s="34"/>
      <c r="L53" s="14"/>
      <c r="M53" s="32"/>
      <c r="N53" s="32"/>
      <c r="U53" s="15"/>
      <c r="V53" s="7"/>
      <c r="W53" s="7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8" ht="15.75" customHeight="1" x14ac:dyDescent="0.2">
      <c r="A54" s="40" t="s">
        <v>11</v>
      </c>
      <c r="B54" s="1"/>
      <c r="C54" s="1"/>
      <c r="D54" s="1"/>
      <c r="E54" s="1"/>
      <c r="F54" s="34"/>
      <c r="G54" s="34"/>
      <c r="H54" s="34"/>
      <c r="I54" s="34"/>
      <c r="J54" s="34"/>
      <c r="K54" s="34"/>
      <c r="L54" s="14"/>
      <c r="M54" s="32"/>
      <c r="N54" s="32"/>
      <c r="U54" s="15"/>
      <c r="V54" s="7"/>
      <c r="W54" s="7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1:38" ht="15.75" customHeight="1" x14ac:dyDescent="0.2">
      <c r="A55" s="45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14"/>
      <c r="M55" s="32"/>
      <c r="N55" s="32"/>
      <c r="U55" s="15"/>
      <c r="V55" s="7"/>
      <c r="W55" s="7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1:38" ht="15.75" customHeight="1" x14ac:dyDescent="0.2">
      <c r="A56" s="46" t="s">
        <v>47</v>
      </c>
      <c r="B56" s="47"/>
      <c r="C56" s="47"/>
      <c r="D56" s="47"/>
      <c r="E56" s="47"/>
      <c r="F56" s="47"/>
      <c r="G56" s="47"/>
      <c r="H56" s="37">
        <f>COUNT(B57:C57)*M50</f>
        <v>0</v>
      </c>
      <c r="I56" s="37" t="s">
        <v>12</v>
      </c>
      <c r="J56" s="34"/>
      <c r="K56" s="34"/>
      <c r="L56" s="14"/>
      <c r="M56" s="32"/>
      <c r="N56" s="32"/>
      <c r="U56" s="15"/>
      <c r="V56" s="7"/>
      <c r="W56" s="7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8" ht="17" thickBot="1" x14ac:dyDescent="0.25">
      <c r="A57" s="41" t="s">
        <v>11</v>
      </c>
      <c r="B57" s="2"/>
      <c r="C57" s="2"/>
      <c r="D57" s="17"/>
      <c r="E57" s="17"/>
      <c r="F57" s="17"/>
      <c r="G57" s="17"/>
      <c r="H57" s="17"/>
      <c r="I57" s="17"/>
      <c r="J57" s="17"/>
      <c r="K57" s="17"/>
      <c r="L57" s="18"/>
      <c r="V57" s="7"/>
      <c r="W57" s="7"/>
    </row>
    <row r="58" spans="1:38" ht="15.75" customHeight="1" thickBot="1" x14ac:dyDescent="0.25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1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ht="15.75" customHeight="1" x14ac:dyDescent="0.2">
      <c r="A59" s="27" t="s">
        <v>20</v>
      </c>
      <c r="B59" s="10"/>
      <c r="C59" s="10"/>
      <c r="D59" s="10"/>
      <c r="E59" s="10"/>
      <c r="F59" s="10"/>
      <c r="G59" s="10"/>
      <c r="H59" s="10"/>
      <c r="I59" s="10"/>
      <c r="J59" s="10"/>
      <c r="K59" s="29" t="s">
        <v>6</v>
      </c>
      <c r="L59" s="30">
        <f>IF(SUM(K61+K66+K71+K90+K97)&gt;=N59,N59,SUM(K61+K66+K71+K90+K97))</f>
        <v>0</v>
      </c>
      <c r="M59" s="32"/>
      <c r="N59" s="32">
        <v>5</v>
      </c>
      <c r="U59" s="15"/>
      <c r="V59" s="7"/>
      <c r="W59" s="7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15.75" customHeight="1" x14ac:dyDescent="0.2">
      <c r="A60" s="1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52"/>
      <c r="M60" s="32"/>
      <c r="N60" s="32"/>
      <c r="U60" s="15"/>
      <c r="V60" s="7"/>
      <c r="W60" s="7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ht="15.75" customHeight="1" x14ac:dyDescent="0.2">
      <c r="A61" s="46" t="s">
        <v>48</v>
      </c>
      <c r="B61" s="47"/>
      <c r="C61" s="47"/>
      <c r="D61" s="47"/>
      <c r="E61" s="47"/>
      <c r="F61" s="47"/>
      <c r="G61" s="47"/>
      <c r="H61" s="47"/>
      <c r="I61" s="47"/>
      <c r="J61" s="47"/>
      <c r="K61" s="37">
        <f>COUNT(B63:F64,G63:K63)*N63</f>
        <v>0</v>
      </c>
      <c r="L61" s="48" t="s">
        <v>12</v>
      </c>
      <c r="M61" s="32"/>
      <c r="N61" s="32"/>
      <c r="U61" s="15"/>
      <c r="V61" s="7"/>
      <c r="W61" s="7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ht="15.75" customHeight="1" x14ac:dyDescent="0.2">
      <c r="A62" s="45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14"/>
      <c r="M62" s="32"/>
      <c r="N62" s="32"/>
      <c r="U62" s="15"/>
      <c r="V62" s="7"/>
      <c r="W62" s="7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38" ht="15.75" customHeight="1" x14ac:dyDescent="0.2">
      <c r="A63" s="40" t="s">
        <v>10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4"/>
      <c r="M63" s="32"/>
      <c r="N63" s="32">
        <v>0.1</v>
      </c>
      <c r="U63" s="15"/>
      <c r="V63" s="7"/>
      <c r="W63" s="7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 ht="15.75" customHeight="1" x14ac:dyDescent="0.2">
      <c r="A64" s="40"/>
      <c r="B64" s="1"/>
      <c r="C64" s="1"/>
      <c r="D64" s="1"/>
      <c r="E64" s="1"/>
      <c r="F64" s="1"/>
      <c r="G64" s="34"/>
      <c r="H64" s="34"/>
      <c r="I64" s="34"/>
      <c r="J64" s="34"/>
      <c r="K64" s="34"/>
      <c r="L64" s="14"/>
      <c r="M64" s="32"/>
      <c r="N64" s="32"/>
      <c r="U64" s="15"/>
      <c r="V64" s="7"/>
      <c r="W64" s="7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1:38" ht="15.75" customHeight="1" x14ac:dyDescent="0.2">
      <c r="A65" s="1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14"/>
      <c r="M65" s="32"/>
      <c r="N65" s="32"/>
      <c r="U65" s="15"/>
      <c r="V65" s="7"/>
      <c r="W65" s="7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1:38" ht="15.75" customHeight="1" x14ac:dyDescent="0.2">
      <c r="A66" s="46" t="s">
        <v>50</v>
      </c>
      <c r="B66" s="47"/>
      <c r="C66" s="47"/>
      <c r="D66" s="47"/>
      <c r="E66" s="47"/>
      <c r="F66" s="47"/>
      <c r="G66" s="47"/>
      <c r="H66" s="47"/>
      <c r="I66" s="47"/>
      <c r="J66" s="47"/>
      <c r="K66" s="37">
        <f>COUNT(B68:K69)*N67</f>
        <v>0</v>
      </c>
      <c r="L66" s="48" t="s">
        <v>12</v>
      </c>
      <c r="M66" s="32"/>
      <c r="N66" s="32"/>
      <c r="U66" s="15"/>
      <c r="V66" s="7"/>
      <c r="W66" s="7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1:38" ht="15.75" customHeight="1" x14ac:dyDescent="0.2">
      <c r="A67" s="45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14"/>
      <c r="M67" s="32"/>
      <c r="N67" s="35">
        <v>0.05</v>
      </c>
      <c r="U67" s="15"/>
      <c r="V67" s="7"/>
      <c r="W67" s="7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1:38" ht="15.75" customHeight="1" x14ac:dyDescent="0.2">
      <c r="A68" s="40" t="s">
        <v>10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4"/>
      <c r="M68" s="32"/>
      <c r="N68" s="32"/>
      <c r="U68" s="15"/>
      <c r="V68" s="7"/>
      <c r="W68" s="7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1:38" ht="15.75" customHeight="1" x14ac:dyDescent="0.2">
      <c r="A69" s="40"/>
      <c r="B69" s="1"/>
      <c r="C69" s="1"/>
      <c r="D69" s="1"/>
      <c r="E69" s="1"/>
      <c r="F69" s="1"/>
      <c r="G69" s="1"/>
      <c r="H69" s="1"/>
      <c r="I69" s="1"/>
      <c r="J69" s="1"/>
      <c r="K69" s="1"/>
      <c r="L69" s="14"/>
      <c r="M69" s="32"/>
      <c r="N69" s="32"/>
      <c r="U69" s="15"/>
      <c r="V69" s="7"/>
      <c r="W69" s="7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1:38" ht="15.75" customHeight="1" x14ac:dyDescent="0.2">
      <c r="A70" s="4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14"/>
      <c r="M70" s="32"/>
      <c r="N70" s="32"/>
      <c r="O70" s="53" t="s">
        <v>21</v>
      </c>
      <c r="P70" s="53">
        <v>1.5</v>
      </c>
      <c r="U70" s="15"/>
      <c r="V70" s="7"/>
      <c r="W70" s="7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38" ht="15.75" customHeight="1" x14ac:dyDescent="0.2">
      <c r="A71" s="46" t="s">
        <v>53</v>
      </c>
      <c r="B71" s="47"/>
      <c r="C71" s="47"/>
      <c r="D71" s="47"/>
      <c r="E71" s="47"/>
      <c r="F71" s="47"/>
      <c r="G71" s="47"/>
      <c r="H71" s="47"/>
      <c r="I71" s="47"/>
      <c r="J71" s="47"/>
      <c r="K71" s="37">
        <f>SUM(B73:K73,B82:K82)</f>
        <v>0</v>
      </c>
      <c r="L71" s="48" t="s">
        <v>12</v>
      </c>
      <c r="M71" s="32"/>
      <c r="N71" s="32"/>
      <c r="O71" s="53" t="s">
        <v>22</v>
      </c>
      <c r="P71" s="53">
        <v>1</v>
      </c>
      <c r="R71" s="51" t="s">
        <v>51</v>
      </c>
      <c r="U71" s="15"/>
      <c r="V71" s="7"/>
      <c r="W71" s="7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 ht="15.75" customHeight="1" x14ac:dyDescent="0.2">
      <c r="A72" s="4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14"/>
      <c r="M72" s="32"/>
      <c r="N72" s="32"/>
      <c r="O72" s="53" t="s">
        <v>23</v>
      </c>
      <c r="P72" s="53">
        <v>0.75</v>
      </c>
      <c r="R72" s="51" t="s">
        <v>24</v>
      </c>
      <c r="U72" s="15"/>
      <c r="V72" s="7"/>
      <c r="W72" s="7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1:38" ht="15.75" customHeight="1" x14ac:dyDescent="0.2">
      <c r="A73" s="36" t="s">
        <v>25</v>
      </c>
      <c r="B73" s="37" t="str">
        <f t="shared" ref="B73:K73" si="3">IF(B76="", "", B77*B78)</f>
        <v/>
      </c>
      <c r="C73" s="37" t="str">
        <f t="shared" si="3"/>
        <v/>
      </c>
      <c r="D73" s="37" t="str">
        <f t="shared" si="3"/>
        <v/>
      </c>
      <c r="E73" s="37" t="str">
        <f t="shared" si="3"/>
        <v/>
      </c>
      <c r="F73" s="37" t="str">
        <f t="shared" si="3"/>
        <v/>
      </c>
      <c r="G73" s="37" t="str">
        <f t="shared" si="3"/>
        <v/>
      </c>
      <c r="H73" s="37" t="str">
        <f t="shared" si="3"/>
        <v/>
      </c>
      <c r="I73" s="37" t="str">
        <f t="shared" si="3"/>
        <v/>
      </c>
      <c r="J73" s="37" t="str">
        <f t="shared" si="3"/>
        <v/>
      </c>
      <c r="K73" s="37" t="str">
        <f t="shared" si="3"/>
        <v/>
      </c>
      <c r="L73" s="14"/>
      <c r="M73" s="32"/>
      <c r="N73" s="32"/>
      <c r="O73" s="53" t="s">
        <v>26</v>
      </c>
      <c r="P73" s="53">
        <v>0.55000000000000004</v>
      </c>
      <c r="U73" s="15"/>
      <c r="V73" s="7"/>
      <c r="W73" s="7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38" ht="15.75" customHeight="1" x14ac:dyDescent="0.2">
      <c r="A74" s="40" t="s">
        <v>27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4"/>
      <c r="M74" s="32"/>
      <c r="N74" s="32"/>
      <c r="O74" s="53" t="s">
        <v>28</v>
      </c>
      <c r="P74" s="53">
        <v>0.4</v>
      </c>
      <c r="U74" s="15"/>
      <c r="V74" s="7"/>
      <c r="W74" s="7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1:38" ht="15.75" customHeight="1" x14ac:dyDescent="0.2">
      <c r="A75" s="40" t="s">
        <v>29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4"/>
      <c r="M75" s="32"/>
      <c r="N75" s="32"/>
      <c r="O75" s="54" t="s">
        <v>52</v>
      </c>
      <c r="P75" s="53">
        <v>0.2</v>
      </c>
      <c r="U75" s="15"/>
      <c r="V75" s="7"/>
      <c r="W75" s="7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1:38" ht="15.75" customHeight="1" x14ac:dyDescent="0.2">
      <c r="A76" s="40" t="s">
        <v>10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4"/>
      <c r="M76" s="32"/>
      <c r="N76" s="32"/>
      <c r="O76" s="53"/>
      <c r="P76" s="53"/>
      <c r="U76" s="15"/>
      <c r="V76" s="7"/>
      <c r="W76" s="7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</row>
    <row r="77" spans="1:38" ht="15.75" hidden="1" customHeight="1" x14ac:dyDescent="0.2">
      <c r="A77" s="55" t="s">
        <v>30</v>
      </c>
      <c r="B77" s="56" t="str">
        <f>IF(B74="", "", IF(B74="FI ≥ 4,0", 1.5, IF(B74="FI ≥ 2,9 e &lt; 4,0", 1, IF(B74="FI ≥ 1,8 e &lt; 2,9", 0.75, IF(B74="FI ≥ 1,1 e &lt; 1,8", 0.55, IF(B74="FI ≥ 0,5 e &lt; 1,1", 0.4, IF(B74="FI ≥ 0,0 e &lt; 0,5 + indexado na Scielo", 0.2,"")))))))</f>
        <v/>
      </c>
      <c r="C77" s="56" t="str">
        <f t="shared" ref="C77:K77" si="4">IF(C74="", "", IF(C74="FI ≥ 4,0", 1.5, IF(C74="FI ≥ 2,9 e &lt; 4,0", 1, IF(C74="FI ≥ 1,8 e &lt; 2,9", 0.75, IF(C74="FI ≥ 1,1 e &lt; 1,8", 0.55, IF(C74="FI ≥ 0,5 e &lt; 1,1", 0.4, IF(C74="FI ≥ 0,0 e &lt; 0,5 + indexado na Scielo", 0.2,"")))))))</f>
        <v/>
      </c>
      <c r="D77" s="56" t="str">
        <f t="shared" si="4"/>
        <v/>
      </c>
      <c r="E77" s="56" t="str">
        <f t="shared" si="4"/>
        <v/>
      </c>
      <c r="F77" s="56" t="str">
        <f t="shared" si="4"/>
        <v/>
      </c>
      <c r="G77" s="56" t="str">
        <f t="shared" si="4"/>
        <v/>
      </c>
      <c r="H77" s="56" t="str">
        <f t="shared" si="4"/>
        <v/>
      </c>
      <c r="I77" s="56" t="str">
        <f t="shared" si="4"/>
        <v/>
      </c>
      <c r="J77" s="56" t="str">
        <f t="shared" si="4"/>
        <v/>
      </c>
      <c r="K77" s="56" t="str">
        <f t="shared" si="4"/>
        <v/>
      </c>
      <c r="L77" s="14"/>
      <c r="M77" s="32"/>
      <c r="N77" s="32"/>
      <c r="U77" s="15"/>
      <c r="V77" s="7"/>
      <c r="W77" s="7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</row>
    <row r="78" spans="1:38" ht="15.75" hidden="1" customHeight="1" x14ac:dyDescent="0.2">
      <c r="A78" s="55" t="s">
        <v>31</v>
      </c>
      <c r="B78" s="56" t="str">
        <f>IF(B75="", "", IF(B75="1° Autor ou autor correspondente",1, IF(B75="Co-autor",0.5, "")))</f>
        <v/>
      </c>
      <c r="C78" s="56" t="str">
        <f t="shared" ref="C78:J78" si="5">IF(C75="", "", IF(C75="1° Autor ou autor correspondente",1, IF(C75="Co-autor",0.5, "")))</f>
        <v/>
      </c>
      <c r="D78" s="56" t="str">
        <f t="shared" si="5"/>
        <v/>
      </c>
      <c r="E78" s="56" t="str">
        <f t="shared" si="5"/>
        <v/>
      </c>
      <c r="F78" s="56" t="str">
        <f t="shared" si="5"/>
        <v/>
      </c>
      <c r="G78" s="56" t="str">
        <f t="shared" si="5"/>
        <v/>
      </c>
      <c r="H78" s="56" t="str">
        <f t="shared" si="5"/>
        <v/>
      </c>
      <c r="I78" s="56" t="str">
        <f t="shared" si="5"/>
        <v/>
      </c>
      <c r="J78" s="56" t="str">
        <f t="shared" si="5"/>
        <v/>
      </c>
      <c r="K78" s="56" t="str">
        <f t="shared" ref="K78" si="6">IF(K75="", "", IF(K75="1° Autor ou autor correspondente",1, IF(K75="Co-autor",0.5, "")))</f>
        <v/>
      </c>
      <c r="L78" s="14"/>
      <c r="M78" s="32"/>
      <c r="N78" s="32"/>
      <c r="U78" s="15"/>
      <c r="V78" s="7"/>
      <c r="W78" s="7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1:38" ht="15.75" customHeight="1" x14ac:dyDescent="0.2">
      <c r="A79" s="45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14"/>
      <c r="M79" s="32"/>
      <c r="N79" s="32"/>
      <c r="O79" s="53" t="s">
        <v>21</v>
      </c>
      <c r="P79" s="53">
        <v>1.5</v>
      </c>
      <c r="U79" s="15"/>
      <c r="V79" s="7"/>
      <c r="W79" s="7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</row>
    <row r="80" spans="1:38" ht="15.75" hidden="1" customHeight="1" x14ac:dyDescent="0.2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37"/>
      <c r="L80" s="14"/>
      <c r="M80" s="32"/>
      <c r="N80" s="32"/>
      <c r="O80" s="53" t="s">
        <v>22</v>
      </c>
      <c r="P80" s="53">
        <v>1</v>
      </c>
      <c r="R80" s="51" t="s">
        <v>51</v>
      </c>
      <c r="U80" s="15"/>
      <c r="V80" s="7"/>
      <c r="W80" s="7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</row>
    <row r="81" spans="1:38" ht="15.75" hidden="1" customHeight="1" x14ac:dyDescent="0.2">
      <c r="A81" s="45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14"/>
      <c r="M81" s="32"/>
      <c r="N81" s="32"/>
      <c r="O81" s="53" t="s">
        <v>23</v>
      </c>
      <c r="P81" s="53">
        <v>0.75</v>
      </c>
      <c r="R81" s="51" t="s">
        <v>24</v>
      </c>
      <c r="U81" s="15"/>
      <c r="V81" s="7"/>
      <c r="W81" s="7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</row>
    <row r="82" spans="1:38" ht="15.75" customHeight="1" x14ac:dyDescent="0.2">
      <c r="A82" s="36" t="s">
        <v>25</v>
      </c>
      <c r="B82" s="37" t="str">
        <f t="shared" ref="B82:K82" si="7">IF(B85="", "", B86*B87)</f>
        <v/>
      </c>
      <c r="C82" s="37" t="str">
        <f t="shared" si="7"/>
        <v/>
      </c>
      <c r="D82" s="37" t="str">
        <f t="shared" si="7"/>
        <v/>
      </c>
      <c r="E82" s="37" t="str">
        <f t="shared" si="7"/>
        <v/>
      </c>
      <c r="F82" s="37" t="str">
        <f t="shared" si="7"/>
        <v/>
      </c>
      <c r="G82" s="37" t="str">
        <f t="shared" si="7"/>
        <v/>
      </c>
      <c r="H82" s="37" t="str">
        <f t="shared" si="7"/>
        <v/>
      </c>
      <c r="I82" s="37" t="str">
        <f t="shared" si="7"/>
        <v/>
      </c>
      <c r="J82" s="37" t="str">
        <f t="shared" si="7"/>
        <v/>
      </c>
      <c r="K82" s="37" t="str">
        <f t="shared" si="7"/>
        <v/>
      </c>
      <c r="L82" s="14"/>
      <c r="M82" s="32"/>
      <c r="N82" s="32"/>
      <c r="O82" s="53" t="s">
        <v>26</v>
      </c>
      <c r="P82" s="53">
        <v>0.55000000000000004</v>
      </c>
      <c r="U82" s="15"/>
      <c r="V82" s="7"/>
      <c r="W82" s="7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</row>
    <row r="83" spans="1:38" ht="15.75" customHeight="1" x14ac:dyDescent="0.2">
      <c r="A83" s="40" t="s">
        <v>27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4"/>
      <c r="M83" s="32"/>
      <c r="N83" s="32"/>
      <c r="O83" s="53" t="s">
        <v>28</v>
      </c>
      <c r="P83" s="53">
        <v>0.4</v>
      </c>
      <c r="U83" s="15"/>
      <c r="V83" s="7"/>
      <c r="W83" s="7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</row>
    <row r="84" spans="1:38" ht="15.75" customHeight="1" x14ac:dyDescent="0.2">
      <c r="A84" s="40" t="s">
        <v>29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4"/>
      <c r="M84" s="32"/>
      <c r="N84" s="32"/>
      <c r="O84" s="54" t="s">
        <v>52</v>
      </c>
      <c r="P84" s="53">
        <v>0.2</v>
      </c>
      <c r="U84" s="15"/>
      <c r="V84" s="7"/>
      <c r="W84" s="7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</row>
    <row r="85" spans="1:38" ht="15.75" customHeight="1" x14ac:dyDescent="0.2">
      <c r="A85" s="40" t="s">
        <v>10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4"/>
      <c r="M85" s="32"/>
      <c r="N85" s="32"/>
      <c r="O85" s="53"/>
      <c r="P85" s="53"/>
      <c r="U85" s="15"/>
      <c r="V85" s="7"/>
      <c r="W85" s="7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</row>
    <row r="86" spans="1:38" ht="15.75" hidden="1" customHeight="1" x14ac:dyDescent="0.2">
      <c r="A86" s="55" t="s">
        <v>30</v>
      </c>
      <c r="B86" s="56" t="str">
        <f>IF(B83="", "", IF(B83="FI ≥ 4,0", 1.5, IF(B83="FI ≥ 2,9 e &lt; 4,0", 1, IF(B83="FI ≥ 1,8 e &lt; 2,9", 0.75, IF(B83="FI ≥ 1,1 e &lt; 1,8", 0.55, IF(B83="FI ≥ 0,5 e &lt; 1,1", 0.4, IF(B83="FI ≥ 0,0 e &lt; 0,5 + indexado na Scielo", 0.2,"")))))))</f>
        <v/>
      </c>
      <c r="C86" s="56" t="str">
        <f t="shared" ref="C86:K86" si="8">IF(C83="", "", IF(C83="FI ≥ 4,0", 1.5, IF(C83="FI ≥ 2,9 e &lt; 4,0", 1, IF(C83="FI ≥ 1,8 e &lt; 2,9", 0.75, IF(C83="FI ≥ 1,1 e &lt; 1,8", 0.55, IF(C83="FI ≥ 0,5 e &lt; 1,1", 0.4, IF(C83="FI ≥ 0,0 e &lt; 0,5 + indexado na Scielo", 0.2,"")))))))</f>
        <v/>
      </c>
      <c r="D86" s="56" t="str">
        <f t="shared" si="8"/>
        <v/>
      </c>
      <c r="E86" s="56" t="str">
        <f t="shared" si="8"/>
        <v/>
      </c>
      <c r="F86" s="56" t="str">
        <f t="shared" si="8"/>
        <v/>
      </c>
      <c r="G86" s="56" t="str">
        <f t="shared" si="8"/>
        <v/>
      </c>
      <c r="H86" s="56" t="str">
        <f t="shared" si="8"/>
        <v/>
      </c>
      <c r="I86" s="56" t="str">
        <f t="shared" si="8"/>
        <v/>
      </c>
      <c r="J86" s="56" t="str">
        <f t="shared" si="8"/>
        <v/>
      </c>
      <c r="K86" s="56" t="str">
        <f t="shared" si="8"/>
        <v/>
      </c>
      <c r="L86" s="57"/>
      <c r="M86" s="32"/>
      <c r="N86" s="32"/>
      <c r="U86" s="15"/>
      <c r="V86" s="7"/>
      <c r="W86" s="7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</row>
    <row r="87" spans="1:38" ht="15.75" hidden="1" customHeight="1" x14ac:dyDescent="0.2">
      <c r="A87" s="55" t="s">
        <v>31</v>
      </c>
      <c r="B87" s="56" t="str">
        <f>IF(B84="", "", IF(B84="1° Autor ou autor correspondente",1, IF(B84="Co-autor",0.5, "")))</f>
        <v/>
      </c>
      <c r="C87" s="56" t="str">
        <f t="shared" ref="C87:K87" si="9">IF(C84="", "", IF(C84="1° Autor ou autor correspondente",1, IF(C84="Co-autor",0.5, "")))</f>
        <v/>
      </c>
      <c r="D87" s="56" t="str">
        <f t="shared" si="9"/>
        <v/>
      </c>
      <c r="E87" s="56" t="str">
        <f t="shared" si="9"/>
        <v/>
      </c>
      <c r="F87" s="56" t="str">
        <f t="shared" si="9"/>
        <v/>
      </c>
      <c r="G87" s="56" t="str">
        <f t="shared" si="9"/>
        <v/>
      </c>
      <c r="H87" s="56" t="str">
        <f t="shared" si="9"/>
        <v/>
      </c>
      <c r="I87" s="56" t="str">
        <f t="shared" si="9"/>
        <v/>
      </c>
      <c r="J87" s="56" t="str">
        <f t="shared" si="9"/>
        <v/>
      </c>
      <c r="K87" s="56" t="str">
        <f t="shared" si="9"/>
        <v/>
      </c>
      <c r="L87" s="57"/>
      <c r="M87" s="32"/>
      <c r="N87" s="32"/>
      <c r="U87" s="15"/>
      <c r="V87" s="7"/>
      <c r="W87" s="7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</row>
    <row r="88" spans="1:38" hidden="1" x14ac:dyDescent="0.2">
      <c r="A88" s="58"/>
      <c r="L88" s="59"/>
    </row>
    <row r="89" spans="1:38" ht="15.75" customHeight="1" x14ac:dyDescent="0.2">
      <c r="A89" s="45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14"/>
      <c r="M89" s="32"/>
      <c r="N89" s="32"/>
      <c r="O89" s="60" t="s">
        <v>57</v>
      </c>
      <c r="P89">
        <v>1.5</v>
      </c>
      <c r="U89" s="15"/>
      <c r="V89" s="7"/>
      <c r="W89" s="7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</row>
    <row r="90" spans="1:38" ht="15.75" customHeight="1" x14ac:dyDescent="0.2">
      <c r="A90" s="46" t="s">
        <v>63</v>
      </c>
      <c r="B90" s="47"/>
      <c r="C90" s="47"/>
      <c r="D90" s="47"/>
      <c r="E90" s="47"/>
      <c r="F90" s="47"/>
      <c r="G90" s="47"/>
      <c r="H90" s="47"/>
      <c r="I90" s="47"/>
      <c r="J90" s="47"/>
      <c r="K90" s="37">
        <f>SUM(B92:K92)</f>
        <v>0</v>
      </c>
      <c r="L90" s="48" t="s">
        <v>12</v>
      </c>
      <c r="M90" s="32"/>
      <c r="N90" s="32"/>
      <c r="O90" s="60" t="s">
        <v>58</v>
      </c>
      <c r="P90">
        <v>1</v>
      </c>
      <c r="U90" s="15"/>
      <c r="V90" s="7"/>
      <c r="W90" s="7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</row>
    <row r="91" spans="1:38" ht="15.75" customHeight="1" x14ac:dyDescent="0.2">
      <c r="A91" s="45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14"/>
      <c r="M91" s="32"/>
      <c r="N91" s="32"/>
      <c r="O91" s="60" t="s">
        <v>62</v>
      </c>
      <c r="P91">
        <v>0.75</v>
      </c>
      <c r="U91" s="15"/>
      <c r="V91" s="7"/>
      <c r="W91" s="7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</row>
    <row r="92" spans="1:38" ht="15.75" customHeight="1" x14ac:dyDescent="0.2">
      <c r="A92" s="36" t="s">
        <v>13</v>
      </c>
      <c r="B92" s="37" t="str">
        <f t="shared" ref="B92:G92" si="10">IF(B94="", "", B95)</f>
        <v/>
      </c>
      <c r="C92" s="37" t="str">
        <f t="shared" si="10"/>
        <v/>
      </c>
      <c r="D92" s="37" t="str">
        <f t="shared" si="10"/>
        <v/>
      </c>
      <c r="E92" s="37" t="str">
        <f t="shared" si="10"/>
        <v/>
      </c>
      <c r="F92" s="37" t="str">
        <f t="shared" si="10"/>
        <v/>
      </c>
      <c r="G92" s="37" t="str">
        <f t="shared" si="10"/>
        <v/>
      </c>
      <c r="H92" s="37" t="str">
        <f t="shared" ref="H92:K92" si="11">IF(H94="", "", H95)</f>
        <v/>
      </c>
      <c r="I92" s="37" t="str">
        <f t="shared" si="11"/>
        <v/>
      </c>
      <c r="J92" s="37" t="str">
        <f t="shared" si="11"/>
        <v/>
      </c>
      <c r="K92" s="37" t="str">
        <f t="shared" si="11"/>
        <v/>
      </c>
      <c r="L92" s="14"/>
      <c r="M92" s="32"/>
      <c r="N92" s="32"/>
      <c r="O92" s="60" t="s">
        <v>59</v>
      </c>
      <c r="P92">
        <v>0.55000000000000004</v>
      </c>
      <c r="U92" s="15"/>
      <c r="V92" s="7"/>
      <c r="W92" s="7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</row>
    <row r="93" spans="1:38" ht="15.75" customHeight="1" x14ac:dyDescent="0.2">
      <c r="A93" s="38" t="s">
        <v>55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4"/>
      <c r="M93" s="32"/>
      <c r="N93" s="32"/>
      <c r="O93" s="60" t="s">
        <v>60</v>
      </c>
      <c r="P93">
        <v>0.4</v>
      </c>
      <c r="U93" s="15"/>
      <c r="V93" s="7"/>
      <c r="W93" s="7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</row>
    <row r="94" spans="1:38" ht="15.75" customHeight="1" x14ac:dyDescent="0.2">
      <c r="A94" s="40" t="s">
        <v>10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4"/>
      <c r="M94" s="32"/>
      <c r="N94" s="32"/>
      <c r="O94" s="60" t="s">
        <v>61</v>
      </c>
      <c r="P94">
        <v>0.2</v>
      </c>
      <c r="U94" s="15"/>
      <c r="V94" s="7"/>
      <c r="W94" s="7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</row>
    <row r="95" spans="1:38" ht="15.75" hidden="1" customHeight="1" x14ac:dyDescent="0.2">
      <c r="A95" s="61" t="s">
        <v>56</v>
      </c>
      <c r="B95" s="56" t="str">
        <f>IF(B93="","",IF(B93="LI1",1.5,IF(B93="LI2",1,IF(B93="LI3",0.75,IF(B93="CL1",0.55,IF(B93="CL2",0.4,IF(B93="CL3",0.2,"")))))))</f>
        <v/>
      </c>
      <c r="C95" s="56" t="str">
        <f t="shared" ref="C95:K95" si="12">IF(C93="","",IF(C93="LI1",1.5,IF(C93="LI2",1,IF(C93="LI3",0.75,IF(C93="CL1",0.55,IF(C93="CL2",0.4,IF(C93="CL3",0.2,"")))))))</f>
        <v/>
      </c>
      <c r="D95" s="56" t="str">
        <f t="shared" si="12"/>
        <v/>
      </c>
      <c r="E95" s="56" t="str">
        <f t="shared" si="12"/>
        <v/>
      </c>
      <c r="F95" s="56" t="str">
        <f t="shared" si="12"/>
        <v/>
      </c>
      <c r="G95" s="56" t="str">
        <f t="shared" si="12"/>
        <v/>
      </c>
      <c r="H95" s="56" t="str">
        <f t="shared" si="12"/>
        <v/>
      </c>
      <c r="I95" s="56" t="str">
        <f t="shared" si="12"/>
        <v/>
      </c>
      <c r="J95" s="56" t="str">
        <f t="shared" si="12"/>
        <v/>
      </c>
      <c r="K95" s="56" t="str">
        <f t="shared" si="12"/>
        <v/>
      </c>
      <c r="L95" s="57"/>
      <c r="M95" s="32"/>
      <c r="N95" s="32"/>
      <c r="U95" s="15"/>
      <c r="V95" s="7"/>
      <c r="W95" s="7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</row>
    <row r="96" spans="1:38" ht="15.75" customHeight="1" x14ac:dyDescent="0.2">
      <c r="A96" s="45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14"/>
      <c r="M96" s="32"/>
      <c r="N96" s="32"/>
      <c r="U96" s="15"/>
      <c r="V96" s="7"/>
      <c r="W96" s="7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</row>
    <row r="97" spans="1:38" ht="15.75" customHeight="1" x14ac:dyDescent="0.2">
      <c r="A97" s="46" t="s">
        <v>54</v>
      </c>
      <c r="B97" s="47"/>
      <c r="C97" s="47"/>
      <c r="D97" s="47"/>
      <c r="E97" s="47"/>
      <c r="F97" s="47"/>
      <c r="G97" s="47"/>
      <c r="H97" s="47"/>
      <c r="I97" s="47"/>
      <c r="J97" s="47"/>
      <c r="K97" s="62">
        <f>SUM(B99:K99)</f>
        <v>0</v>
      </c>
      <c r="L97" s="48" t="s">
        <v>12</v>
      </c>
      <c r="M97" s="32"/>
      <c r="N97" s="32"/>
      <c r="U97" s="15"/>
      <c r="V97" s="7"/>
      <c r="W97" s="7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</row>
    <row r="98" spans="1:38" ht="13.5" customHeight="1" x14ac:dyDescent="0.2">
      <c r="A98" s="4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14"/>
      <c r="M98" s="32"/>
      <c r="N98" s="32"/>
      <c r="U98" s="15"/>
      <c r="V98" s="7"/>
      <c r="W98" s="7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</row>
    <row r="99" spans="1:38" ht="15.75" customHeight="1" x14ac:dyDescent="0.2">
      <c r="A99" s="36" t="s">
        <v>13</v>
      </c>
      <c r="B99" s="37" t="str">
        <f t="shared" ref="B99:G99" si="13">IF(B101="", "", B102)</f>
        <v/>
      </c>
      <c r="C99" s="37" t="str">
        <f t="shared" si="13"/>
        <v/>
      </c>
      <c r="D99" s="37" t="str">
        <f t="shared" si="13"/>
        <v/>
      </c>
      <c r="E99" s="37" t="str">
        <f t="shared" si="13"/>
        <v/>
      </c>
      <c r="F99" s="37" t="str">
        <f t="shared" si="13"/>
        <v/>
      </c>
      <c r="G99" s="37" t="str">
        <f t="shared" si="13"/>
        <v/>
      </c>
      <c r="H99" s="37" t="str">
        <f t="shared" ref="H99:K99" si="14">IF(H101="", "", H102)</f>
        <v/>
      </c>
      <c r="I99" s="37" t="str">
        <f t="shared" si="14"/>
        <v/>
      </c>
      <c r="J99" s="37" t="str">
        <f t="shared" si="14"/>
        <v/>
      </c>
      <c r="K99" s="37" t="str">
        <f t="shared" si="14"/>
        <v/>
      </c>
      <c r="L99" s="14"/>
      <c r="M99" s="32"/>
      <c r="N99" s="32"/>
      <c r="O99" s="51" t="s">
        <v>32</v>
      </c>
      <c r="U99" s="15"/>
      <c r="V99" s="7"/>
      <c r="W99" s="7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</row>
    <row r="100" spans="1:38" ht="15.75" customHeight="1" x14ac:dyDescent="0.2">
      <c r="A100" s="40" t="s">
        <v>33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4"/>
      <c r="M100" s="32"/>
      <c r="N100" s="32"/>
      <c r="O100" s="51" t="s">
        <v>34</v>
      </c>
      <c r="U100" s="15"/>
      <c r="V100" s="7"/>
      <c r="W100" s="7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</row>
    <row r="101" spans="1:38" ht="15.75" customHeight="1" x14ac:dyDescent="0.2">
      <c r="A101" s="40" t="s">
        <v>10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4"/>
      <c r="M101" s="32"/>
      <c r="N101" s="32"/>
      <c r="U101" s="15"/>
      <c r="V101" s="7"/>
      <c r="W101" s="7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ht="15.75" hidden="1" customHeight="1" x14ac:dyDescent="0.2">
      <c r="A102" s="55" t="s">
        <v>35</v>
      </c>
      <c r="B102" s="56" t="str">
        <f t="shared" ref="B102:G102" si="15">IF(B100="", "", IF(B100="Solicitada",1, IF(B100="Concedida",2, "")))</f>
        <v/>
      </c>
      <c r="C102" s="56" t="str">
        <f t="shared" si="15"/>
        <v/>
      </c>
      <c r="D102" s="56" t="str">
        <f t="shared" si="15"/>
        <v/>
      </c>
      <c r="E102" s="56" t="str">
        <f t="shared" si="15"/>
        <v/>
      </c>
      <c r="F102" s="56" t="str">
        <f t="shared" si="15"/>
        <v/>
      </c>
      <c r="G102" s="56" t="str">
        <f t="shared" si="15"/>
        <v/>
      </c>
      <c r="H102" s="56" t="str">
        <f t="shared" ref="H102:K102" si="16">IF(H100="", "", IF(H100="Solicitada",1, IF(H100="Concedida",2, "")))</f>
        <v/>
      </c>
      <c r="I102" s="56" t="str">
        <f t="shared" si="16"/>
        <v/>
      </c>
      <c r="J102" s="56" t="str">
        <f t="shared" si="16"/>
        <v/>
      </c>
      <c r="K102" s="56" t="str">
        <f t="shared" si="16"/>
        <v/>
      </c>
      <c r="L102" s="57"/>
      <c r="M102" s="32"/>
      <c r="N102" s="32"/>
      <c r="U102" s="15"/>
      <c r="V102" s="7"/>
      <c r="W102" s="7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</row>
    <row r="103" spans="1:38" ht="15.75" customHeight="1" thickBot="1" x14ac:dyDescent="0.2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32"/>
      <c r="N103" s="32"/>
      <c r="U103" s="15"/>
      <c r="V103" s="7"/>
      <c r="W103" s="7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</row>
    <row r="104" spans="1:38" ht="15.75" hidden="1" customHeight="1" x14ac:dyDescent="0.2">
      <c r="U104" s="15"/>
      <c r="V104" s="7"/>
      <c r="W104" s="7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</row>
    <row r="105" spans="1:38" ht="15.75" hidden="1" customHeight="1" x14ac:dyDescent="0.2">
      <c r="U105" s="15"/>
      <c r="V105" s="7"/>
      <c r="W105" s="7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</row>
    <row r="106" spans="1:38" ht="15.75" hidden="1" customHeight="1" x14ac:dyDescent="0.2">
      <c r="U106" s="15"/>
      <c r="V106" s="7"/>
      <c r="W106" s="7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</row>
    <row r="107" spans="1:38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2"/>
      <c r="N107" s="32"/>
      <c r="U107" s="15"/>
      <c r="V107" s="7"/>
      <c r="W107" s="7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</row>
    <row r="108" spans="1:38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2"/>
      <c r="N108" s="32"/>
      <c r="U108" s="15"/>
      <c r="V108" s="63"/>
      <c r="W108" s="63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</row>
    <row r="109" spans="1:38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2"/>
      <c r="N109" s="32"/>
      <c r="U109" s="15"/>
      <c r="V109" s="63"/>
      <c r="W109" s="63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</row>
    <row r="110" spans="1:38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2"/>
      <c r="N110" s="32"/>
      <c r="V110" s="64"/>
      <c r="W110" s="64"/>
    </row>
    <row r="111" spans="1:38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2"/>
      <c r="N111" s="32"/>
      <c r="V111" s="64"/>
      <c r="W111" s="64"/>
    </row>
    <row r="112" spans="1:38" ht="15.75" hidden="1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32"/>
      <c r="N112" s="32"/>
    </row>
    <row r="113" spans="1:14" ht="15.75" hidden="1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32"/>
      <c r="N113" s="32"/>
    </row>
    <row r="114" spans="1:14" ht="15.75" hidden="1" customHeight="1" x14ac:dyDescent="0.2"/>
    <row r="115" spans="1:14" ht="15.75" customHeight="1" x14ac:dyDescent="0.2"/>
    <row r="116" spans="1:14" ht="15.75" customHeight="1" x14ac:dyDescent="0.2"/>
    <row r="117" spans="1:14" ht="15.75" customHeight="1" x14ac:dyDescent="0.2"/>
    <row r="118" spans="1:14" ht="15.75" customHeight="1" x14ac:dyDescent="0.2"/>
    <row r="119" spans="1:14" ht="15.75" customHeight="1" x14ac:dyDescent="0.2"/>
    <row r="120" spans="1:14" ht="15.75" customHeight="1" x14ac:dyDescent="0.2"/>
    <row r="121" spans="1:14" ht="15.75" customHeight="1" x14ac:dyDescent="0.2"/>
    <row r="122" spans="1:14" ht="15.75" customHeight="1" x14ac:dyDescent="0.2"/>
    <row r="123" spans="1:14" ht="15.75" customHeight="1" x14ac:dyDescent="0.2"/>
    <row r="124" spans="1:14" ht="15.75" customHeight="1" x14ac:dyDescent="0.2"/>
    <row r="125" spans="1:14" ht="15.75" customHeight="1" x14ac:dyDescent="0.2"/>
    <row r="126" spans="1:14" ht="15.75" customHeight="1" x14ac:dyDescent="0.2"/>
    <row r="127" spans="1:14" ht="15.75" customHeight="1" x14ac:dyDescent="0.2"/>
    <row r="128" spans="1:14" ht="15.75" customHeight="1" x14ac:dyDescent="0.2"/>
    <row r="129" customFormat="1" ht="15.75" customHeight="1" x14ac:dyDescent="0.2"/>
    <row r="130" customFormat="1" ht="15.75" customHeight="1" x14ac:dyDescent="0.2"/>
    <row r="131" customFormat="1" ht="15.75" customHeight="1" x14ac:dyDescent="0.2"/>
    <row r="132" customFormat="1" ht="15.75" customHeight="1" x14ac:dyDescent="0.2"/>
    <row r="133" customFormat="1" ht="15.75" customHeight="1" x14ac:dyDescent="0.2"/>
    <row r="134" customFormat="1" ht="15.75" customHeight="1" x14ac:dyDescent="0.2"/>
    <row r="135" customFormat="1" ht="15.75" customHeight="1" x14ac:dyDescent="0.2"/>
    <row r="136" customFormat="1" ht="15.75" customHeight="1" x14ac:dyDescent="0.2"/>
    <row r="137" customFormat="1" ht="15.75" customHeight="1" x14ac:dyDescent="0.2"/>
    <row r="138" customFormat="1" ht="15.75" customHeight="1" x14ac:dyDescent="0.2"/>
    <row r="139" customFormat="1" ht="15.75" customHeight="1" x14ac:dyDescent="0.2"/>
    <row r="140" customFormat="1" ht="15.75" customHeight="1" x14ac:dyDescent="0.2"/>
    <row r="141" customFormat="1" ht="15.75" customHeight="1" x14ac:dyDescent="0.2"/>
    <row r="142" customFormat="1" ht="15.75" customHeight="1" x14ac:dyDescent="0.2"/>
    <row r="143" customFormat="1" ht="15.75" customHeight="1" x14ac:dyDescent="0.2"/>
    <row r="144" customFormat="1" ht="15.75" customHeight="1" x14ac:dyDescent="0.2"/>
    <row r="145" customFormat="1" ht="15.75" customHeight="1" x14ac:dyDescent="0.2"/>
    <row r="146" customFormat="1" ht="15.75" customHeight="1" x14ac:dyDescent="0.2"/>
    <row r="147" customFormat="1" ht="15.75" customHeight="1" x14ac:dyDescent="0.2"/>
    <row r="148" customFormat="1" ht="15.75" customHeight="1" x14ac:dyDescent="0.2"/>
    <row r="149" customFormat="1" ht="15.75" customHeight="1" x14ac:dyDescent="0.2"/>
    <row r="150" customFormat="1" ht="15.75" customHeight="1" x14ac:dyDescent="0.2"/>
    <row r="151" customFormat="1" ht="15.75" customHeight="1" x14ac:dyDescent="0.2"/>
    <row r="152" customFormat="1" ht="15.75" customHeight="1" x14ac:dyDescent="0.2"/>
    <row r="153" customFormat="1" ht="15.75" customHeight="1" x14ac:dyDescent="0.2"/>
    <row r="154" customFormat="1" ht="15.75" customHeight="1" x14ac:dyDescent="0.2"/>
    <row r="155" customFormat="1" ht="15.75" customHeight="1" x14ac:dyDescent="0.2"/>
    <row r="156" customFormat="1" ht="15.75" customHeight="1" x14ac:dyDescent="0.2"/>
    <row r="157" customFormat="1" ht="15.75" customHeight="1" x14ac:dyDescent="0.2"/>
    <row r="158" customFormat="1" ht="15.75" customHeight="1" x14ac:dyDescent="0.2"/>
    <row r="159" customFormat="1" ht="15.75" customHeight="1" x14ac:dyDescent="0.2"/>
    <row r="160" customFormat="1" ht="15.75" customHeight="1" x14ac:dyDescent="0.2"/>
    <row r="161" customFormat="1" ht="15.75" customHeight="1" x14ac:dyDescent="0.2"/>
    <row r="162" customFormat="1" ht="15.75" customHeight="1" x14ac:dyDescent="0.2"/>
    <row r="163" customFormat="1" ht="15.75" customHeight="1" x14ac:dyDescent="0.2"/>
    <row r="164" customFormat="1" ht="15.75" customHeight="1" x14ac:dyDescent="0.2"/>
    <row r="165" customFormat="1" ht="15.75" customHeight="1" x14ac:dyDescent="0.2"/>
    <row r="166" customFormat="1" ht="15.75" customHeight="1" x14ac:dyDescent="0.2"/>
    <row r="167" customFormat="1" ht="15.75" customHeight="1" x14ac:dyDescent="0.2"/>
    <row r="168" customFormat="1" ht="15.75" customHeight="1" x14ac:dyDescent="0.2"/>
    <row r="169" customFormat="1" ht="15.75" customHeight="1" x14ac:dyDescent="0.2"/>
    <row r="170" customFormat="1" ht="15.75" customHeight="1" x14ac:dyDescent="0.2"/>
    <row r="171" customFormat="1" ht="15.75" customHeight="1" x14ac:dyDescent="0.2"/>
    <row r="172" customFormat="1" ht="15.75" customHeight="1" x14ac:dyDescent="0.2"/>
    <row r="173" customFormat="1" ht="15.75" customHeight="1" x14ac:dyDescent="0.2"/>
    <row r="174" customFormat="1" ht="15.75" customHeight="1" x14ac:dyDescent="0.2"/>
    <row r="175" customFormat="1" ht="15.75" customHeight="1" x14ac:dyDescent="0.2"/>
    <row r="176" customFormat="1" ht="15.75" customHeight="1" x14ac:dyDescent="0.2"/>
    <row r="177" customFormat="1" ht="15.75" customHeight="1" x14ac:dyDescent="0.2"/>
    <row r="178" customFormat="1" ht="15.75" customHeight="1" x14ac:dyDescent="0.2"/>
    <row r="179" customFormat="1" ht="15.75" customHeight="1" x14ac:dyDescent="0.2"/>
    <row r="180" customFormat="1" ht="15.75" customHeight="1" x14ac:dyDescent="0.2"/>
    <row r="181" customFormat="1" ht="15.75" customHeight="1" x14ac:dyDescent="0.2"/>
    <row r="182" customFormat="1" ht="15.75" customHeight="1" x14ac:dyDescent="0.2"/>
    <row r="183" customFormat="1" ht="15.75" customHeight="1" x14ac:dyDescent="0.2"/>
    <row r="184" customFormat="1" ht="15.75" customHeight="1" x14ac:dyDescent="0.2"/>
    <row r="185" customFormat="1" ht="15.75" customHeight="1" x14ac:dyDescent="0.2"/>
    <row r="186" customFormat="1" ht="15.75" customHeight="1" x14ac:dyDescent="0.2"/>
    <row r="187" customFormat="1" ht="15.75" customHeight="1" x14ac:dyDescent="0.2"/>
    <row r="188" customFormat="1" ht="15.75" customHeight="1" x14ac:dyDescent="0.2"/>
    <row r="189" customFormat="1" ht="15.75" customHeight="1" x14ac:dyDescent="0.2"/>
    <row r="190" customFormat="1" ht="15.75" customHeight="1" x14ac:dyDescent="0.2"/>
    <row r="191" customFormat="1" ht="15.75" customHeight="1" x14ac:dyDescent="0.2"/>
    <row r="192" customFormat="1" ht="15.75" customHeight="1" x14ac:dyDescent="0.2"/>
    <row r="193" customFormat="1" ht="15.75" customHeight="1" x14ac:dyDescent="0.2"/>
    <row r="194" customFormat="1" ht="15.75" customHeight="1" x14ac:dyDescent="0.2"/>
    <row r="195" customFormat="1" ht="15.75" customHeight="1" x14ac:dyDescent="0.2"/>
    <row r="196" customFormat="1" ht="15.75" customHeight="1" x14ac:dyDescent="0.2"/>
    <row r="197" customFormat="1" ht="15.75" customHeight="1" x14ac:dyDescent="0.2"/>
    <row r="198" customFormat="1" ht="15.75" customHeight="1" x14ac:dyDescent="0.2"/>
    <row r="199" customFormat="1" ht="15.75" customHeight="1" x14ac:dyDescent="0.2"/>
    <row r="200" customFormat="1" ht="15.75" customHeight="1" x14ac:dyDescent="0.2"/>
    <row r="201" customFormat="1" ht="15.75" customHeight="1" x14ac:dyDescent="0.2"/>
    <row r="202" customFormat="1" ht="15.75" customHeight="1" x14ac:dyDescent="0.2"/>
    <row r="203" customFormat="1" ht="15.75" customHeight="1" x14ac:dyDescent="0.2"/>
    <row r="204" customFormat="1" ht="15.75" customHeight="1" x14ac:dyDescent="0.2"/>
    <row r="205" customFormat="1" ht="15.75" customHeight="1" x14ac:dyDescent="0.2"/>
    <row r="206" customFormat="1" ht="15.75" customHeight="1" x14ac:dyDescent="0.2"/>
    <row r="207" customFormat="1" ht="15.75" customHeight="1" x14ac:dyDescent="0.2"/>
    <row r="208" customFormat="1" ht="15.75" customHeight="1" x14ac:dyDescent="0.2"/>
    <row r="209" customFormat="1" ht="15.75" customHeight="1" x14ac:dyDescent="0.2"/>
    <row r="210" customFormat="1" ht="15.75" customHeight="1" x14ac:dyDescent="0.2"/>
    <row r="211" customFormat="1" ht="15.75" customHeight="1" x14ac:dyDescent="0.2"/>
    <row r="212" customFormat="1" ht="15.75" customHeight="1" x14ac:dyDescent="0.2"/>
    <row r="213" customFormat="1" ht="15.75" customHeight="1" x14ac:dyDescent="0.2"/>
    <row r="214" customFormat="1" ht="15.75" customHeight="1" x14ac:dyDescent="0.2"/>
    <row r="215" customFormat="1" ht="15.75" customHeight="1" x14ac:dyDescent="0.2"/>
    <row r="216" customFormat="1" ht="15.75" customHeight="1" x14ac:dyDescent="0.2"/>
    <row r="217" customFormat="1" ht="15.75" customHeight="1" x14ac:dyDescent="0.2"/>
    <row r="218" customFormat="1" ht="15.75" customHeight="1" x14ac:dyDescent="0.2"/>
    <row r="219" customFormat="1" ht="15.75" customHeight="1" x14ac:dyDescent="0.2"/>
    <row r="220" customFormat="1" ht="15.75" customHeight="1" x14ac:dyDescent="0.2"/>
    <row r="221" customFormat="1" ht="15.75" customHeight="1" x14ac:dyDescent="0.2"/>
    <row r="222" customFormat="1" ht="15.75" customHeight="1" x14ac:dyDescent="0.2"/>
    <row r="223" customFormat="1" ht="15.75" customHeight="1" x14ac:dyDescent="0.2"/>
    <row r="224" customFormat="1" ht="15.75" customHeight="1" x14ac:dyDescent="0.2"/>
    <row r="225" customFormat="1" ht="15.75" customHeight="1" x14ac:dyDescent="0.2"/>
    <row r="226" customFormat="1" ht="15.75" customHeight="1" x14ac:dyDescent="0.2"/>
    <row r="227" customFormat="1" ht="15.75" customHeight="1" x14ac:dyDescent="0.2"/>
    <row r="228" customFormat="1" ht="15.75" customHeight="1" x14ac:dyDescent="0.2"/>
    <row r="229" customFormat="1" ht="15.75" customHeight="1" x14ac:dyDescent="0.2"/>
    <row r="230" customFormat="1" ht="15.75" customHeight="1" x14ac:dyDescent="0.2"/>
    <row r="231" customFormat="1" ht="15.75" customHeight="1" x14ac:dyDescent="0.2"/>
    <row r="232" customFormat="1" ht="15.75" customHeight="1" x14ac:dyDescent="0.2"/>
    <row r="233" customFormat="1" ht="15.75" customHeight="1" x14ac:dyDescent="0.2"/>
    <row r="234" customFormat="1" ht="15.75" customHeight="1" x14ac:dyDescent="0.2"/>
    <row r="235" customFormat="1" ht="15.75" customHeight="1" x14ac:dyDescent="0.2"/>
    <row r="236" customFormat="1" ht="15.75" customHeight="1" x14ac:dyDescent="0.2"/>
    <row r="237" customFormat="1" ht="15.75" customHeight="1" x14ac:dyDescent="0.2"/>
    <row r="238" customFormat="1" ht="15.75" customHeight="1" x14ac:dyDescent="0.2"/>
    <row r="239" customFormat="1" ht="15.75" customHeight="1" x14ac:dyDescent="0.2"/>
    <row r="240" customFormat="1" ht="15.75" customHeight="1" x14ac:dyDescent="0.2"/>
    <row r="241" customFormat="1" ht="15.75" customHeight="1" x14ac:dyDescent="0.2"/>
    <row r="242" customFormat="1" ht="15.75" customHeight="1" x14ac:dyDescent="0.2"/>
    <row r="243" customFormat="1" ht="15.75" customHeight="1" x14ac:dyDescent="0.2"/>
    <row r="244" customFormat="1" ht="15.75" customHeight="1" x14ac:dyDescent="0.2"/>
    <row r="245" customFormat="1" ht="15.75" customHeight="1" x14ac:dyDescent="0.2"/>
    <row r="246" customFormat="1" ht="15.75" customHeight="1" x14ac:dyDescent="0.2"/>
    <row r="247" customFormat="1" ht="15.75" customHeight="1" x14ac:dyDescent="0.2"/>
    <row r="248" customFormat="1" ht="15.75" customHeight="1" x14ac:dyDescent="0.2"/>
    <row r="249" customFormat="1" ht="15.75" customHeight="1" x14ac:dyDescent="0.2"/>
    <row r="250" customFormat="1" ht="15.75" customHeight="1" x14ac:dyDescent="0.2"/>
    <row r="251" customFormat="1" ht="15.75" customHeight="1" x14ac:dyDescent="0.2"/>
    <row r="252" customFormat="1" ht="15.75" customHeight="1" x14ac:dyDescent="0.2"/>
    <row r="253" customFormat="1" ht="15.75" customHeight="1" x14ac:dyDescent="0.2"/>
    <row r="254" customFormat="1" ht="15.75" customHeight="1" x14ac:dyDescent="0.2"/>
    <row r="255" customFormat="1" ht="15.75" customHeight="1" x14ac:dyDescent="0.2"/>
    <row r="256" customFormat="1" ht="15.75" customHeight="1" x14ac:dyDescent="0.2"/>
    <row r="257" customFormat="1" ht="15.75" customHeight="1" x14ac:dyDescent="0.2"/>
    <row r="258" customFormat="1" ht="15.75" customHeight="1" x14ac:dyDescent="0.2"/>
    <row r="259" customFormat="1" ht="15.75" customHeight="1" x14ac:dyDescent="0.2"/>
    <row r="260" customFormat="1" ht="15.75" customHeight="1" x14ac:dyDescent="0.2"/>
    <row r="261" customFormat="1" ht="15.75" customHeight="1" x14ac:dyDescent="0.2"/>
    <row r="262" customFormat="1" ht="15.75" customHeight="1" x14ac:dyDescent="0.2"/>
    <row r="263" customFormat="1" ht="15.75" customHeight="1" x14ac:dyDescent="0.2"/>
    <row r="264" customFormat="1" ht="15.75" customHeight="1" x14ac:dyDescent="0.2"/>
    <row r="265" customFormat="1" ht="15.75" customHeight="1" x14ac:dyDescent="0.2"/>
    <row r="266" customFormat="1" ht="15.75" customHeight="1" x14ac:dyDescent="0.2"/>
    <row r="267" customFormat="1" ht="15.75" customHeight="1" x14ac:dyDescent="0.2"/>
    <row r="268" customFormat="1" ht="15.75" customHeight="1" x14ac:dyDescent="0.2"/>
    <row r="269" customFormat="1" ht="15.75" customHeight="1" x14ac:dyDescent="0.2"/>
    <row r="270" customFormat="1" ht="15.75" customHeight="1" x14ac:dyDescent="0.2"/>
    <row r="271" customFormat="1" ht="15.75" customHeight="1" x14ac:dyDescent="0.2"/>
    <row r="272" customFormat="1" ht="15.75" customHeight="1" x14ac:dyDescent="0.2"/>
    <row r="273" customFormat="1" ht="15.75" customHeight="1" x14ac:dyDescent="0.2"/>
    <row r="274" customFormat="1" ht="15.75" customHeight="1" x14ac:dyDescent="0.2"/>
    <row r="275" customFormat="1" ht="15.75" customHeight="1" x14ac:dyDescent="0.2"/>
    <row r="276" customFormat="1" ht="15.75" customHeight="1" x14ac:dyDescent="0.2"/>
    <row r="277" customFormat="1" ht="15.75" customHeight="1" x14ac:dyDescent="0.2"/>
    <row r="278" customFormat="1" ht="15.75" customHeight="1" x14ac:dyDescent="0.2"/>
    <row r="279" customFormat="1" ht="15.75" customHeight="1" x14ac:dyDescent="0.2"/>
    <row r="280" customFormat="1" ht="15.75" customHeight="1" x14ac:dyDescent="0.2"/>
    <row r="281" customFormat="1" ht="15.75" customHeight="1" x14ac:dyDescent="0.2"/>
    <row r="282" customFormat="1" ht="15.75" customHeight="1" x14ac:dyDescent="0.2"/>
    <row r="283" customFormat="1" ht="15.75" customHeight="1" x14ac:dyDescent="0.2"/>
    <row r="284" customFormat="1" ht="15.75" customHeight="1" x14ac:dyDescent="0.2"/>
    <row r="285" customFormat="1" ht="15.75" customHeight="1" x14ac:dyDescent="0.2"/>
    <row r="286" customFormat="1" ht="15.75" customHeight="1" x14ac:dyDescent="0.2"/>
    <row r="287" customFormat="1" ht="15.75" customHeight="1" x14ac:dyDescent="0.2"/>
    <row r="288" customFormat="1" ht="15.75" customHeight="1" x14ac:dyDescent="0.2"/>
    <row r="289" customFormat="1" ht="15.75" customHeight="1" x14ac:dyDescent="0.2"/>
    <row r="290" customFormat="1" ht="15.75" customHeight="1" x14ac:dyDescent="0.2"/>
    <row r="291" customFormat="1" ht="15.75" customHeight="1" x14ac:dyDescent="0.2"/>
    <row r="292" customFormat="1" ht="15.75" customHeight="1" x14ac:dyDescent="0.2"/>
    <row r="293" customFormat="1" ht="15.75" customHeight="1" x14ac:dyDescent="0.2"/>
    <row r="294" customFormat="1" ht="15.75" customHeight="1" x14ac:dyDescent="0.2"/>
    <row r="295" customFormat="1" ht="15.75" customHeight="1" x14ac:dyDescent="0.2"/>
    <row r="296" customFormat="1" ht="15.75" customHeight="1" x14ac:dyDescent="0.2"/>
    <row r="297" customFormat="1" ht="15.75" customHeight="1" x14ac:dyDescent="0.2"/>
    <row r="298" customFormat="1" ht="15.75" customHeight="1" x14ac:dyDescent="0.2"/>
    <row r="299" customFormat="1" ht="15.75" customHeight="1" x14ac:dyDescent="0.2"/>
    <row r="300" customFormat="1" ht="15.75" customHeight="1" x14ac:dyDescent="0.2"/>
    <row r="301" customFormat="1" ht="15.75" customHeight="1" x14ac:dyDescent="0.2"/>
    <row r="302" customFormat="1" ht="15.75" customHeight="1" x14ac:dyDescent="0.2"/>
    <row r="303" customFormat="1" ht="15.75" customHeight="1" x14ac:dyDescent="0.2"/>
    <row r="304" customFormat="1" ht="15.75" customHeight="1" x14ac:dyDescent="0.2"/>
    <row r="305" customFormat="1" ht="15.75" customHeight="1" x14ac:dyDescent="0.2"/>
    <row r="306" customFormat="1" ht="15.75" customHeight="1" x14ac:dyDescent="0.2"/>
    <row r="307" customFormat="1" ht="15.75" customHeight="1" x14ac:dyDescent="0.2"/>
    <row r="308" customFormat="1" ht="15.75" customHeight="1" x14ac:dyDescent="0.2"/>
    <row r="309" customFormat="1" ht="15.75" customHeight="1" x14ac:dyDescent="0.2"/>
    <row r="310" customFormat="1" ht="15.75" customHeight="1" x14ac:dyDescent="0.2"/>
    <row r="311" customFormat="1" ht="15.75" customHeight="1" x14ac:dyDescent="0.2"/>
    <row r="312" customFormat="1" ht="15.75" customHeight="1" x14ac:dyDescent="0.2"/>
    <row r="313" customFormat="1" ht="15.75" customHeight="1" x14ac:dyDescent="0.2"/>
    <row r="314" customFormat="1" ht="15.75" customHeight="1" x14ac:dyDescent="0.2"/>
    <row r="315" customFormat="1" ht="15.75" customHeight="1" x14ac:dyDescent="0.2"/>
    <row r="316" customFormat="1" ht="15.75" customHeight="1" x14ac:dyDescent="0.2"/>
    <row r="317" customFormat="1" ht="15.75" customHeight="1" x14ac:dyDescent="0.2"/>
    <row r="318" customFormat="1" ht="15.75" customHeight="1" x14ac:dyDescent="0.2"/>
    <row r="319" customFormat="1" ht="15.75" customHeight="1" x14ac:dyDescent="0.2"/>
    <row r="320" customFormat="1" ht="15.75" customHeight="1" x14ac:dyDescent="0.2"/>
    <row r="321" customFormat="1" ht="15.75" customHeight="1" x14ac:dyDescent="0.2"/>
    <row r="322" customFormat="1" ht="15.75" customHeight="1" x14ac:dyDescent="0.2"/>
    <row r="323" customFormat="1" ht="15.75" customHeight="1" x14ac:dyDescent="0.2"/>
    <row r="324" customFormat="1" ht="15.75" customHeight="1" x14ac:dyDescent="0.2"/>
    <row r="325" customFormat="1" ht="15.75" customHeight="1" x14ac:dyDescent="0.2"/>
    <row r="326" customFormat="1" ht="15.75" customHeight="1" x14ac:dyDescent="0.2"/>
    <row r="327" customFormat="1" ht="15.75" customHeight="1" x14ac:dyDescent="0.2"/>
    <row r="328" customFormat="1" ht="15.75" customHeight="1" x14ac:dyDescent="0.2"/>
    <row r="329" customFormat="1" ht="15.75" customHeight="1" x14ac:dyDescent="0.2"/>
    <row r="330" customFormat="1" ht="15.75" customHeight="1" x14ac:dyDescent="0.2"/>
    <row r="331" customFormat="1" ht="15.75" customHeight="1" x14ac:dyDescent="0.2"/>
    <row r="332" customFormat="1" ht="15.75" customHeight="1" x14ac:dyDescent="0.2"/>
    <row r="333" customFormat="1" ht="15.75" customHeight="1" x14ac:dyDescent="0.2"/>
    <row r="334" customFormat="1" ht="15.75" customHeight="1" x14ac:dyDescent="0.2"/>
    <row r="335" customFormat="1" ht="15.75" customHeight="1" x14ac:dyDescent="0.2"/>
    <row r="336" customFormat="1" ht="15.75" customHeight="1" x14ac:dyDescent="0.2"/>
    <row r="337" customFormat="1" ht="15.75" customHeight="1" x14ac:dyDescent="0.2"/>
    <row r="338" customFormat="1" ht="15.75" customHeight="1" x14ac:dyDescent="0.2"/>
    <row r="339" customFormat="1" ht="15.75" customHeight="1" x14ac:dyDescent="0.2"/>
    <row r="340" customFormat="1" ht="15.75" customHeight="1" x14ac:dyDescent="0.2"/>
    <row r="341" customFormat="1" ht="15.75" customHeight="1" x14ac:dyDescent="0.2"/>
    <row r="342" customFormat="1" ht="15.75" customHeight="1" x14ac:dyDescent="0.2"/>
    <row r="343" customFormat="1" ht="15.75" customHeight="1" x14ac:dyDescent="0.2"/>
    <row r="344" customFormat="1" ht="15.75" customHeight="1" x14ac:dyDescent="0.2"/>
    <row r="345" customFormat="1" ht="15.75" customHeight="1" x14ac:dyDescent="0.2"/>
    <row r="346" customFormat="1" ht="15.75" customHeight="1" x14ac:dyDescent="0.2"/>
    <row r="347" customFormat="1" ht="15.75" customHeight="1" x14ac:dyDescent="0.2"/>
    <row r="348" customFormat="1" ht="15.75" customHeight="1" x14ac:dyDescent="0.2"/>
    <row r="349" customFormat="1" ht="15.75" customHeight="1" x14ac:dyDescent="0.2"/>
    <row r="350" customFormat="1" ht="15.75" customHeight="1" x14ac:dyDescent="0.2"/>
    <row r="351" customFormat="1" ht="15.75" customHeight="1" x14ac:dyDescent="0.2"/>
    <row r="352" customFormat="1" ht="15.75" customHeight="1" x14ac:dyDescent="0.2"/>
    <row r="353" customFormat="1" ht="15.75" customHeight="1" x14ac:dyDescent="0.2"/>
    <row r="354" customFormat="1" ht="15.75" customHeight="1" x14ac:dyDescent="0.2"/>
    <row r="355" customFormat="1" ht="15.75" customHeight="1" x14ac:dyDescent="0.2"/>
    <row r="356" customFormat="1" ht="15.75" customHeight="1" x14ac:dyDescent="0.2"/>
    <row r="357" customFormat="1" ht="15.75" customHeight="1" x14ac:dyDescent="0.2"/>
    <row r="358" customFormat="1" ht="15.75" customHeight="1" x14ac:dyDescent="0.2"/>
    <row r="359" customFormat="1" ht="15.75" customHeight="1" x14ac:dyDescent="0.2"/>
    <row r="360" customFormat="1" ht="15.75" customHeight="1" x14ac:dyDescent="0.2"/>
    <row r="361" customFormat="1" ht="15.75" customHeight="1" x14ac:dyDescent="0.2"/>
    <row r="362" customFormat="1" ht="15.75" customHeight="1" x14ac:dyDescent="0.2"/>
    <row r="363" customFormat="1" ht="15.75" customHeight="1" x14ac:dyDescent="0.2"/>
    <row r="364" customFormat="1" ht="15.75" customHeight="1" x14ac:dyDescent="0.2"/>
    <row r="365" customFormat="1" ht="15.75" customHeight="1" x14ac:dyDescent="0.2"/>
    <row r="366" customFormat="1" ht="15.75" customHeight="1" x14ac:dyDescent="0.2"/>
    <row r="367" customFormat="1" ht="15.75" customHeight="1" x14ac:dyDescent="0.2"/>
    <row r="368" customFormat="1" ht="15.75" customHeight="1" x14ac:dyDescent="0.2"/>
    <row r="369" customFormat="1" ht="15.75" customHeight="1" x14ac:dyDescent="0.2"/>
    <row r="370" customFormat="1" ht="15.75" customHeight="1" x14ac:dyDescent="0.2"/>
    <row r="371" customFormat="1" ht="15.75" customHeight="1" x14ac:dyDescent="0.2"/>
    <row r="372" customFormat="1" ht="15.75" customHeight="1" x14ac:dyDescent="0.2"/>
    <row r="373" customFormat="1" ht="15.75" customHeight="1" x14ac:dyDescent="0.2"/>
    <row r="374" customFormat="1" ht="15.75" customHeight="1" x14ac:dyDescent="0.2"/>
    <row r="375" customFormat="1" ht="15.75" customHeight="1" x14ac:dyDescent="0.2"/>
    <row r="376" customFormat="1" ht="15.75" customHeight="1" x14ac:dyDescent="0.2"/>
    <row r="377" customFormat="1" ht="15.75" customHeight="1" x14ac:dyDescent="0.2"/>
    <row r="378" customFormat="1" ht="15.75" customHeight="1" x14ac:dyDescent="0.2"/>
    <row r="379" customFormat="1" ht="15.75" customHeight="1" x14ac:dyDescent="0.2"/>
    <row r="380" customFormat="1" ht="15.75" customHeight="1" x14ac:dyDescent="0.2"/>
    <row r="381" customFormat="1" ht="15.75" customHeight="1" x14ac:dyDescent="0.2"/>
    <row r="382" customFormat="1" ht="15.75" customHeight="1" x14ac:dyDescent="0.2"/>
    <row r="383" customFormat="1" ht="15.75" customHeight="1" x14ac:dyDescent="0.2"/>
    <row r="384" customFormat="1" ht="15.75" customHeight="1" x14ac:dyDescent="0.2"/>
    <row r="385" customFormat="1" ht="15.75" customHeight="1" x14ac:dyDescent="0.2"/>
    <row r="386" customFormat="1" ht="15.75" customHeight="1" x14ac:dyDescent="0.2"/>
    <row r="387" customFormat="1" ht="15.75" customHeight="1" x14ac:dyDescent="0.2"/>
    <row r="388" customFormat="1" ht="15.75" customHeight="1" x14ac:dyDescent="0.2"/>
    <row r="389" customFormat="1" ht="15.75" customHeight="1" x14ac:dyDescent="0.2"/>
    <row r="390" customFormat="1" ht="15.75" customHeight="1" x14ac:dyDescent="0.2"/>
    <row r="391" customFormat="1" ht="15.75" customHeight="1" x14ac:dyDescent="0.2"/>
    <row r="392" customFormat="1" ht="15.75" customHeight="1" x14ac:dyDescent="0.2"/>
    <row r="393" customFormat="1" ht="15.75" customHeight="1" x14ac:dyDescent="0.2"/>
    <row r="394" customFormat="1" ht="15.75" customHeight="1" x14ac:dyDescent="0.2"/>
    <row r="395" customFormat="1" ht="15.75" customHeight="1" x14ac:dyDescent="0.2"/>
    <row r="396" customFormat="1" ht="15.75" customHeight="1" x14ac:dyDescent="0.2"/>
    <row r="397" customFormat="1" ht="15.75" customHeight="1" x14ac:dyDescent="0.2"/>
    <row r="398" customFormat="1" ht="15.75" customHeight="1" x14ac:dyDescent="0.2"/>
    <row r="399" customFormat="1" ht="15.75" customHeight="1" x14ac:dyDescent="0.2"/>
    <row r="400" customFormat="1" ht="15.75" customHeight="1" x14ac:dyDescent="0.2"/>
    <row r="401" customFormat="1" ht="15.75" customHeight="1" x14ac:dyDescent="0.2"/>
    <row r="402" customFormat="1" ht="15.75" customHeight="1" x14ac:dyDescent="0.2"/>
    <row r="403" customFormat="1" ht="15.75" customHeight="1" x14ac:dyDescent="0.2"/>
    <row r="404" customFormat="1" ht="15.75" customHeight="1" x14ac:dyDescent="0.2"/>
    <row r="405" customFormat="1" ht="15.75" customHeight="1" x14ac:dyDescent="0.2"/>
    <row r="406" customFormat="1" ht="15.75" customHeight="1" x14ac:dyDescent="0.2"/>
    <row r="407" customFormat="1" ht="15.75" customHeight="1" x14ac:dyDescent="0.2"/>
    <row r="408" customFormat="1" ht="15.75" customHeight="1" x14ac:dyDescent="0.2"/>
    <row r="409" customFormat="1" ht="15.75" customHeight="1" x14ac:dyDescent="0.2"/>
    <row r="410" customFormat="1" ht="15.75" customHeight="1" x14ac:dyDescent="0.2"/>
    <row r="411" customFormat="1" ht="15.75" customHeight="1" x14ac:dyDescent="0.2"/>
    <row r="412" customFormat="1" ht="15.75" customHeight="1" x14ac:dyDescent="0.2"/>
    <row r="413" customFormat="1" ht="15.75" customHeight="1" x14ac:dyDescent="0.2"/>
    <row r="414" customFormat="1" ht="15.75" customHeight="1" x14ac:dyDescent="0.2"/>
    <row r="415" customFormat="1" ht="15.75" customHeight="1" x14ac:dyDescent="0.2"/>
    <row r="416" customFormat="1" ht="15.75" customHeight="1" x14ac:dyDescent="0.2"/>
    <row r="417" customFormat="1" ht="15.75" customHeight="1" x14ac:dyDescent="0.2"/>
    <row r="418" customFormat="1" ht="15.75" customHeight="1" x14ac:dyDescent="0.2"/>
    <row r="419" customFormat="1" ht="15.75" customHeight="1" x14ac:dyDescent="0.2"/>
    <row r="420" customFormat="1" ht="15.75" customHeight="1" x14ac:dyDescent="0.2"/>
    <row r="421" customFormat="1" ht="15.75" customHeight="1" x14ac:dyDescent="0.2"/>
    <row r="422" customFormat="1" ht="15.75" customHeight="1" x14ac:dyDescent="0.2"/>
    <row r="423" customFormat="1" ht="15.75" customHeight="1" x14ac:dyDescent="0.2"/>
    <row r="424" customFormat="1" ht="15.75" customHeight="1" x14ac:dyDescent="0.2"/>
    <row r="425" customFormat="1" ht="15.75" customHeight="1" x14ac:dyDescent="0.2"/>
    <row r="426" customFormat="1" ht="15.75" customHeight="1" x14ac:dyDescent="0.2"/>
    <row r="427" customFormat="1" ht="15.75" customHeight="1" x14ac:dyDescent="0.2"/>
    <row r="428" customFormat="1" ht="15.75" customHeight="1" x14ac:dyDescent="0.2"/>
    <row r="429" customFormat="1" ht="15.75" customHeight="1" x14ac:dyDescent="0.2"/>
    <row r="430" customFormat="1" ht="15.75" customHeight="1" x14ac:dyDescent="0.2"/>
    <row r="431" customFormat="1" ht="15.75" customHeight="1" x14ac:dyDescent="0.2"/>
    <row r="432" customFormat="1" ht="15.75" customHeight="1" x14ac:dyDescent="0.2"/>
    <row r="433" customFormat="1" ht="15.75" customHeight="1" x14ac:dyDescent="0.2"/>
    <row r="434" customFormat="1" ht="15.75" customHeight="1" x14ac:dyDescent="0.2"/>
    <row r="435" customFormat="1" ht="15.75" customHeight="1" x14ac:dyDescent="0.2"/>
    <row r="436" customFormat="1" ht="15.75" customHeight="1" x14ac:dyDescent="0.2"/>
    <row r="437" customFormat="1" ht="15.75" customHeight="1" x14ac:dyDescent="0.2"/>
    <row r="438" customFormat="1" ht="15.75" customHeight="1" x14ac:dyDescent="0.2"/>
    <row r="439" customFormat="1" ht="15.75" customHeight="1" x14ac:dyDescent="0.2"/>
    <row r="440" customFormat="1" ht="15.75" customHeight="1" x14ac:dyDescent="0.2"/>
    <row r="441" customFormat="1" ht="15.75" customHeight="1" x14ac:dyDescent="0.2"/>
    <row r="442" customFormat="1" ht="15.75" customHeight="1" x14ac:dyDescent="0.2"/>
    <row r="443" customFormat="1" ht="15.75" customHeight="1" x14ac:dyDescent="0.2"/>
    <row r="444" customFormat="1" ht="15.75" customHeight="1" x14ac:dyDescent="0.2"/>
    <row r="445" customFormat="1" ht="15.75" customHeight="1" x14ac:dyDescent="0.2"/>
    <row r="446" customFormat="1" ht="15.75" customHeight="1" x14ac:dyDescent="0.2"/>
    <row r="447" customFormat="1" ht="15.75" customHeight="1" x14ac:dyDescent="0.2"/>
    <row r="448" customFormat="1" ht="15.75" customHeight="1" x14ac:dyDescent="0.2"/>
    <row r="449" customFormat="1" ht="15.75" customHeight="1" x14ac:dyDescent="0.2"/>
    <row r="450" customFormat="1" ht="15.75" customHeight="1" x14ac:dyDescent="0.2"/>
    <row r="451" customFormat="1" ht="15.75" customHeight="1" x14ac:dyDescent="0.2"/>
    <row r="452" customFormat="1" ht="15.75" customHeight="1" x14ac:dyDescent="0.2"/>
    <row r="453" customFormat="1" ht="15.75" customHeight="1" x14ac:dyDescent="0.2"/>
    <row r="454" customFormat="1" ht="15.75" customHeight="1" x14ac:dyDescent="0.2"/>
    <row r="455" customFormat="1" ht="15.75" customHeight="1" x14ac:dyDescent="0.2"/>
    <row r="456" customFormat="1" ht="15.75" customHeight="1" x14ac:dyDescent="0.2"/>
    <row r="457" customFormat="1" ht="15.75" customHeight="1" x14ac:dyDescent="0.2"/>
    <row r="458" customFormat="1" ht="15.75" customHeight="1" x14ac:dyDescent="0.2"/>
    <row r="459" customFormat="1" ht="15.75" customHeight="1" x14ac:dyDescent="0.2"/>
    <row r="460" customFormat="1" ht="15.75" customHeight="1" x14ac:dyDescent="0.2"/>
    <row r="461" customFormat="1" ht="15.75" customHeight="1" x14ac:dyDescent="0.2"/>
    <row r="462" customFormat="1" ht="15.75" customHeight="1" x14ac:dyDescent="0.2"/>
    <row r="463" customFormat="1" ht="15.75" customHeight="1" x14ac:dyDescent="0.2"/>
    <row r="464" customFormat="1" ht="15.75" customHeight="1" x14ac:dyDescent="0.2"/>
    <row r="465" customFormat="1" ht="15.75" customHeight="1" x14ac:dyDescent="0.2"/>
    <row r="466" customFormat="1" ht="15.75" customHeight="1" x14ac:dyDescent="0.2"/>
    <row r="467" customFormat="1" ht="15.75" customHeight="1" x14ac:dyDescent="0.2"/>
    <row r="468" customFormat="1" ht="15.75" customHeight="1" x14ac:dyDescent="0.2"/>
    <row r="469" customFormat="1" ht="15.75" customHeight="1" x14ac:dyDescent="0.2"/>
    <row r="470" customFormat="1" ht="15.75" customHeight="1" x14ac:dyDescent="0.2"/>
    <row r="471" customFormat="1" ht="15.75" customHeight="1" x14ac:dyDescent="0.2"/>
    <row r="472" customFormat="1" ht="15.75" customHeight="1" x14ac:dyDescent="0.2"/>
    <row r="473" customFormat="1" ht="15.75" customHeight="1" x14ac:dyDescent="0.2"/>
    <row r="474" customFormat="1" ht="15.75" customHeight="1" x14ac:dyDescent="0.2"/>
    <row r="475" customFormat="1" ht="15.75" customHeight="1" x14ac:dyDescent="0.2"/>
    <row r="476" customFormat="1" ht="15.75" customHeight="1" x14ac:dyDescent="0.2"/>
    <row r="477" customFormat="1" ht="15.75" customHeight="1" x14ac:dyDescent="0.2"/>
    <row r="478" customFormat="1" ht="15.75" customHeight="1" x14ac:dyDescent="0.2"/>
    <row r="479" customFormat="1" ht="15.75" customHeight="1" x14ac:dyDescent="0.2"/>
    <row r="480" customFormat="1" ht="15.75" customHeight="1" x14ac:dyDescent="0.2"/>
    <row r="481" customFormat="1" ht="15.75" customHeight="1" x14ac:dyDescent="0.2"/>
    <row r="482" customFormat="1" ht="15.75" customHeight="1" x14ac:dyDescent="0.2"/>
    <row r="483" customFormat="1" ht="15.75" customHeight="1" x14ac:dyDescent="0.2"/>
    <row r="484" customFormat="1" ht="15.75" customHeight="1" x14ac:dyDescent="0.2"/>
    <row r="485" customFormat="1" ht="15.75" customHeight="1" x14ac:dyDescent="0.2"/>
    <row r="486" customFormat="1" ht="15.75" customHeight="1" x14ac:dyDescent="0.2"/>
    <row r="487" customFormat="1" ht="15.75" customHeight="1" x14ac:dyDescent="0.2"/>
    <row r="488" customFormat="1" ht="15.75" customHeight="1" x14ac:dyDescent="0.2"/>
    <row r="489" customFormat="1" ht="15.75" customHeight="1" x14ac:dyDescent="0.2"/>
    <row r="490" customFormat="1" ht="15.75" customHeight="1" x14ac:dyDescent="0.2"/>
    <row r="491" customFormat="1" ht="15.75" customHeight="1" x14ac:dyDescent="0.2"/>
    <row r="492" customFormat="1" ht="15.75" customHeight="1" x14ac:dyDescent="0.2"/>
    <row r="493" customFormat="1" ht="15.75" customHeight="1" x14ac:dyDescent="0.2"/>
    <row r="494" customFormat="1" ht="15.75" customHeight="1" x14ac:dyDescent="0.2"/>
    <row r="495" customFormat="1" ht="15.75" customHeight="1" x14ac:dyDescent="0.2"/>
    <row r="496" customFormat="1" ht="15.75" customHeight="1" x14ac:dyDescent="0.2"/>
    <row r="497" customFormat="1" ht="15.75" customHeight="1" x14ac:dyDescent="0.2"/>
    <row r="498" customFormat="1" ht="15.75" customHeight="1" x14ac:dyDescent="0.2"/>
    <row r="499" customFormat="1" ht="15.75" customHeight="1" x14ac:dyDescent="0.2"/>
    <row r="500" customFormat="1" ht="15.75" customHeight="1" x14ac:dyDescent="0.2"/>
    <row r="501" customFormat="1" ht="15.75" customHeight="1" x14ac:dyDescent="0.2"/>
    <row r="502" customFormat="1" ht="15.75" customHeight="1" x14ac:dyDescent="0.2"/>
    <row r="503" customFormat="1" ht="15.75" customHeight="1" x14ac:dyDescent="0.2"/>
    <row r="504" customFormat="1" ht="15.75" customHeight="1" x14ac:dyDescent="0.2"/>
    <row r="505" customFormat="1" ht="15.75" customHeight="1" x14ac:dyDescent="0.2"/>
    <row r="506" customFormat="1" ht="15.75" customHeight="1" x14ac:dyDescent="0.2"/>
    <row r="507" customFormat="1" ht="15.75" customHeight="1" x14ac:dyDescent="0.2"/>
    <row r="508" customFormat="1" ht="15.75" customHeight="1" x14ac:dyDescent="0.2"/>
    <row r="509" customFormat="1" ht="15.75" customHeight="1" x14ac:dyDescent="0.2"/>
    <row r="510" customFormat="1" ht="15.75" customHeight="1" x14ac:dyDescent="0.2"/>
    <row r="511" customFormat="1" ht="15.75" customHeight="1" x14ac:dyDescent="0.2"/>
    <row r="512" customFormat="1" ht="15.75" customHeight="1" x14ac:dyDescent="0.2"/>
    <row r="513" customFormat="1" ht="15.75" customHeight="1" x14ac:dyDescent="0.2"/>
    <row r="514" customFormat="1" ht="15.75" customHeight="1" x14ac:dyDescent="0.2"/>
    <row r="515" customFormat="1" ht="15.75" customHeight="1" x14ac:dyDescent="0.2"/>
    <row r="516" customFormat="1" ht="15.75" customHeight="1" x14ac:dyDescent="0.2"/>
    <row r="517" customFormat="1" ht="15.75" customHeight="1" x14ac:dyDescent="0.2"/>
    <row r="518" customFormat="1" ht="15.75" customHeight="1" x14ac:dyDescent="0.2"/>
    <row r="519" customFormat="1" ht="15.75" customHeight="1" x14ac:dyDescent="0.2"/>
    <row r="520" customFormat="1" ht="15.75" customHeight="1" x14ac:dyDescent="0.2"/>
    <row r="521" customFormat="1" ht="15.75" customHeight="1" x14ac:dyDescent="0.2"/>
    <row r="522" customFormat="1" ht="15.75" customHeight="1" x14ac:dyDescent="0.2"/>
    <row r="523" customFormat="1" ht="15.75" customHeight="1" x14ac:dyDescent="0.2"/>
    <row r="524" customFormat="1" ht="15.75" customHeight="1" x14ac:dyDescent="0.2"/>
    <row r="525" customFormat="1" ht="15.75" customHeight="1" x14ac:dyDescent="0.2"/>
    <row r="526" customFormat="1" ht="15.75" customHeight="1" x14ac:dyDescent="0.2"/>
    <row r="527" customFormat="1" ht="15.75" customHeight="1" x14ac:dyDescent="0.2"/>
    <row r="528" customFormat="1" ht="15.75" customHeight="1" x14ac:dyDescent="0.2"/>
    <row r="529" customFormat="1" ht="15.75" customHeight="1" x14ac:dyDescent="0.2"/>
    <row r="530" customFormat="1" ht="15.75" customHeight="1" x14ac:dyDescent="0.2"/>
    <row r="531" customFormat="1" ht="15.75" customHeight="1" x14ac:dyDescent="0.2"/>
    <row r="532" customFormat="1" ht="15.75" customHeight="1" x14ac:dyDescent="0.2"/>
    <row r="533" customFormat="1" ht="15.75" customHeight="1" x14ac:dyDescent="0.2"/>
    <row r="534" customFormat="1" ht="15.75" customHeight="1" x14ac:dyDescent="0.2"/>
    <row r="535" customFormat="1" ht="15.75" customHeight="1" x14ac:dyDescent="0.2"/>
    <row r="536" customFormat="1" ht="15.75" customHeight="1" x14ac:dyDescent="0.2"/>
    <row r="537" customFormat="1" ht="15.75" customHeight="1" x14ac:dyDescent="0.2"/>
    <row r="538" customFormat="1" ht="15.75" customHeight="1" x14ac:dyDescent="0.2"/>
    <row r="539" customFormat="1" ht="15.75" customHeight="1" x14ac:dyDescent="0.2"/>
    <row r="540" customFormat="1" ht="15.75" customHeight="1" x14ac:dyDescent="0.2"/>
    <row r="541" customFormat="1" ht="15.75" customHeight="1" x14ac:dyDescent="0.2"/>
    <row r="542" customFormat="1" ht="15.75" customHeight="1" x14ac:dyDescent="0.2"/>
    <row r="543" customFormat="1" ht="15.75" customHeight="1" x14ac:dyDescent="0.2"/>
    <row r="544" customFormat="1" ht="15.75" customHeight="1" x14ac:dyDescent="0.2"/>
    <row r="545" customFormat="1" ht="15.75" customHeight="1" x14ac:dyDescent="0.2"/>
    <row r="546" customFormat="1" ht="15.75" customHeight="1" x14ac:dyDescent="0.2"/>
    <row r="547" customFormat="1" ht="15.75" customHeight="1" x14ac:dyDescent="0.2"/>
    <row r="548" customFormat="1" ht="15.75" customHeight="1" x14ac:dyDescent="0.2"/>
    <row r="549" customFormat="1" ht="15.75" customHeight="1" x14ac:dyDescent="0.2"/>
    <row r="550" customFormat="1" ht="15.75" customHeight="1" x14ac:dyDescent="0.2"/>
    <row r="551" customFormat="1" ht="15.75" customHeight="1" x14ac:dyDescent="0.2"/>
    <row r="552" customFormat="1" ht="15.75" customHeight="1" x14ac:dyDescent="0.2"/>
    <row r="553" customFormat="1" ht="15.75" customHeight="1" x14ac:dyDescent="0.2"/>
    <row r="554" customFormat="1" ht="15.75" customHeight="1" x14ac:dyDescent="0.2"/>
    <row r="555" customFormat="1" ht="15.75" customHeight="1" x14ac:dyDescent="0.2"/>
    <row r="556" customFormat="1" ht="15.75" customHeight="1" x14ac:dyDescent="0.2"/>
    <row r="557" customFormat="1" ht="15.75" customHeight="1" x14ac:dyDescent="0.2"/>
    <row r="558" customFormat="1" ht="15.75" customHeight="1" x14ac:dyDescent="0.2"/>
    <row r="559" customFormat="1" ht="15.75" customHeight="1" x14ac:dyDescent="0.2"/>
    <row r="560" customFormat="1" ht="15.75" customHeight="1" x14ac:dyDescent="0.2"/>
    <row r="561" customFormat="1" ht="15.75" customHeight="1" x14ac:dyDescent="0.2"/>
    <row r="562" customFormat="1" ht="15.75" customHeight="1" x14ac:dyDescent="0.2"/>
    <row r="563" customFormat="1" ht="15.75" customHeight="1" x14ac:dyDescent="0.2"/>
    <row r="564" customFormat="1" ht="15.75" customHeight="1" x14ac:dyDescent="0.2"/>
    <row r="565" customFormat="1" ht="15.75" customHeight="1" x14ac:dyDescent="0.2"/>
    <row r="566" customFormat="1" ht="15.75" customHeight="1" x14ac:dyDescent="0.2"/>
    <row r="567" customFormat="1" ht="15.75" customHeight="1" x14ac:dyDescent="0.2"/>
    <row r="568" customFormat="1" ht="15.75" customHeight="1" x14ac:dyDescent="0.2"/>
    <row r="569" customFormat="1" ht="15.75" customHeight="1" x14ac:dyDescent="0.2"/>
    <row r="570" customFormat="1" ht="15.75" customHeight="1" x14ac:dyDescent="0.2"/>
    <row r="571" customFormat="1" ht="15.75" customHeight="1" x14ac:dyDescent="0.2"/>
    <row r="572" customFormat="1" ht="15.75" customHeight="1" x14ac:dyDescent="0.2"/>
    <row r="573" customFormat="1" ht="15.75" customHeight="1" x14ac:dyDescent="0.2"/>
    <row r="574" customFormat="1" ht="15.75" customHeight="1" x14ac:dyDescent="0.2"/>
    <row r="575" customFormat="1" ht="15.75" customHeight="1" x14ac:dyDescent="0.2"/>
    <row r="576" customFormat="1" ht="15.75" customHeight="1" x14ac:dyDescent="0.2"/>
    <row r="577" customFormat="1" ht="15.75" customHeight="1" x14ac:dyDescent="0.2"/>
    <row r="578" customFormat="1" ht="15.75" customHeight="1" x14ac:dyDescent="0.2"/>
    <row r="579" customFormat="1" ht="15.75" customHeight="1" x14ac:dyDescent="0.2"/>
    <row r="580" customFormat="1" ht="15.75" customHeight="1" x14ac:dyDescent="0.2"/>
    <row r="581" customFormat="1" ht="15.75" customHeight="1" x14ac:dyDescent="0.2"/>
    <row r="582" customFormat="1" ht="15.75" customHeight="1" x14ac:dyDescent="0.2"/>
    <row r="583" customFormat="1" ht="15.75" customHeight="1" x14ac:dyDescent="0.2"/>
    <row r="584" customFormat="1" ht="15.75" customHeight="1" x14ac:dyDescent="0.2"/>
    <row r="585" customFormat="1" ht="15.75" customHeight="1" x14ac:dyDescent="0.2"/>
    <row r="586" customFormat="1" ht="15.75" customHeight="1" x14ac:dyDescent="0.2"/>
    <row r="587" customFormat="1" ht="15.75" customHeight="1" x14ac:dyDescent="0.2"/>
    <row r="588" customFormat="1" ht="15.75" customHeight="1" x14ac:dyDescent="0.2"/>
    <row r="589" customFormat="1" ht="15.75" customHeight="1" x14ac:dyDescent="0.2"/>
    <row r="590" customFormat="1" ht="15.75" customHeight="1" x14ac:dyDescent="0.2"/>
    <row r="591" customFormat="1" ht="15.75" customHeight="1" x14ac:dyDescent="0.2"/>
    <row r="592" customFormat="1" ht="15.75" customHeight="1" x14ac:dyDescent="0.2"/>
    <row r="593" customFormat="1" ht="15.75" customHeight="1" x14ac:dyDescent="0.2"/>
    <row r="594" customFormat="1" ht="15.75" customHeight="1" x14ac:dyDescent="0.2"/>
    <row r="595" customFormat="1" ht="15.75" customHeight="1" x14ac:dyDescent="0.2"/>
    <row r="596" customFormat="1" ht="15.75" customHeight="1" x14ac:dyDescent="0.2"/>
    <row r="597" customFormat="1" ht="15.75" customHeight="1" x14ac:dyDescent="0.2"/>
    <row r="598" customFormat="1" ht="15.75" customHeight="1" x14ac:dyDescent="0.2"/>
    <row r="599" customFormat="1" ht="15.75" customHeight="1" x14ac:dyDescent="0.2"/>
    <row r="600" customFormat="1" ht="15.75" customHeight="1" x14ac:dyDescent="0.2"/>
    <row r="601" customFormat="1" ht="15.75" customHeight="1" x14ac:dyDescent="0.2"/>
    <row r="602" customFormat="1" ht="15.75" customHeight="1" x14ac:dyDescent="0.2"/>
    <row r="603" customFormat="1" ht="15.75" customHeight="1" x14ac:dyDescent="0.2"/>
    <row r="604" customFormat="1" ht="15.75" customHeight="1" x14ac:dyDescent="0.2"/>
    <row r="605" customFormat="1" ht="15.75" customHeight="1" x14ac:dyDescent="0.2"/>
    <row r="606" customFormat="1" ht="15.75" customHeight="1" x14ac:dyDescent="0.2"/>
    <row r="607" customFormat="1" ht="15.75" customHeight="1" x14ac:dyDescent="0.2"/>
    <row r="608" customFormat="1" ht="15.75" customHeight="1" x14ac:dyDescent="0.2"/>
    <row r="609" customFormat="1" ht="15.75" customHeight="1" x14ac:dyDescent="0.2"/>
    <row r="610" customFormat="1" ht="15.75" customHeight="1" x14ac:dyDescent="0.2"/>
    <row r="611" customFormat="1" ht="15.75" customHeight="1" x14ac:dyDescent="0.2"/>
    <row r="612" customFormat="1" ht="15.75" customHeight="1" x14ac:dyDescent="0.2"/>
    <row r="613" customFormat="1" ht="15.75" customHeight="1" x14ac:dyDescent="0.2"/>
    <row r="614" customFormat="1" ht="15.75" customHeight="1" x14ac:dyDescent="0.2"/>
    <row r="615" customFormat="1" ht="15.75" customHeight="1" x14ac:dyDescent="0.2"/>
    <row r="616" customFormat="1" ht="15.75" customHeight="1" x14ac:dyDescent="0.2"/>
    <row r="617" customFormat="1" ht="15.75" customHeight="1" x14ac:dyDescent="0.2"/>
    <row r="618" customFormat="1" ht="15.75" customHeight="1" x14ac:dyDescent="0.2"/>
    <row r="619" customFormat="1" ht="15.75" customHeight="1" x14ac:dyDescent="0.2"/>
    <row r="620" customFormat="1" ht="15.75" customHeight="1" x14ac:dyDescent="0.2"/>
    <row r="621" customFormat="1" ht="15.75" customHeight="1" x14ac:dyDescent="0.2"/>
    <row r="622" customFormat="1" ht="15.75" customHeight="1" x14ac:dyDescent="0.2"/>
    <row r="623" customFormat="1" ht="15.75" customHeight="1" x14ac:dyDescent="0.2"/>
    <row r="624" customFormat="1" ht="15.75" customHeight="1" x14ac:dyDescent="0.2"/>
    <row r="625" customFormat="1" ht="15.75" customHeight="1" x14ac:dyDescent="0.2"/>
    <row r="626" customFormat="1" ht="15.75" customHeight="1" x14ac:dyDescent="0.2"/>
    <row r="627" customFormat="1" ht="15.75" customHeight="1" x14ac:dyDescent="0.2"/>
    <row r="628" customFormat="1" ht="15.75" customHeight="1" x14ac:dyDescent="0.2"/>
    <row r="629" customFormat="1" ht="15.75" customHeight="1" x14ac:dyDescent="0.2"/>
    <row r="630" customFormat="1" ht="15.75" customHeight="1" x14ac:dyDescent="0.2"/>
    <row r="631" customFormat="1" ht="15.75" customHeight="1" x14ac:dyDescent="0.2"/>
    <row r="632" customFormat="1" ht="15.75" customHeight="1" x14ac:dyDescent="0.2"/>
    <row r="633" customFormat="1" ht="15.75" customHeight="1" x14ac:dyDescent="0.2"/>
    <row r="634" customFormat="1" ht="15.75" customHeight="1" x14ac:dyDescent="0.2"/>
    <row r="635" customFormat="1" ht="15.75" customHeight="1" x14ac:dyDescent="0.2"/>
    <row r="636" customFormat="1" ht="15.75" customHeight="1" x14ac:dyDescent="0.2"/>
    <row r="637" customFormat="1" ht="15.75" customHeight="1" x14ac:dyDescent="0.2"/>
    <row r="638" customFormat="1" ht="15.75" customHeight="1" x14ac:dyDescent="0.2"/>
    <row r="639" customFormat="1" ht="15.75" customHeight="1" x14ac:dyDescent="0.2"/>
    <row r="640" customFormat="1" ht="15.75" customHeight="1" x14ac:dyDescent="0.2"/>
    <row r="641" customFormat="1" ht="15.75" customHeight="1" x14ac:dyDescent="0.2"/>
    <row r="642" customFormat="1" ht="15.75" customHeight="1" x14ac:dyDescent="0.2"/>
    <row r="643" customFormat="1" ht="15.75" customHeight="1" x14ac:dyDescent="0.2"/>
    <row r="644" customFormat="1" ht="15.75" customHeight="1" x14ac:dyDescent="0.2"/>
    <row r="645" customFormat="1" ht="15.75" customHeight="1" x14ac:dyDescent="0.2"/>
    <row r="646" customFormat="1" ht="15.75" customHeight="1" x14ac:dyDescent="0.2"/>
    <row r="647" customFormat="1" ht="15.75" customHeight="1" x14ac:dyDescent="0.2"/>
    <row r="648" customFormat="1" ht="15.75" customHeight="1" x14ac:dyDescent="0.2"/>
    <row r="649" customFormat="1" ht="15.75" customHeight="1" x14ac:dyDescent="0.2"/>
    <row r="650" customFormat="1" ht="15.75" customHeight="1" x14ac:dyDescent="0.2"/>
    <row r="651" customFormat="1" ht="15.75" customHeight="1" x14ac:dyDescent="0.2"/>
    <row r="652" customFormat="1" ht="15.75" customHeight="1" x14ac:dyDescent="0.2"/>
    <row r="653" customFormat="1" ht="15.75" customHeight="1" x14ac:dyDescent="0.2"/>
    <row r="654" customFormat="1" ht="15.75" customHeight="1" x14ac:dyDescent="0.2"/>
    <row r="655" customFormat="1" ht="15.75" customHeight="1" x14ac:dyDescent="0.2"/>
    <row r="656" customFormat="1" ht="15.75" customHeight="1" x14ac:dyDescent="0.2"/>
    <row r="657" customFormat="1" ht="15.75" customHeight="1" x14ac:dyDescent="0.2"/>
    <row r="658" customFormat="1" ht="15.75" customHeight="1" x14ac:dyDescent="0.2"/>
    <row r="659" customFormat="1" ht="15.75" customHeight="1" x14ac:dyDescent="0.2"/>
    <row r="660" customFormat="1" ht="15.75" customHeight="1" x14ac:dyDescent="0.2"/>
    <row r="661" customFormat="1" ht="15.75" customHeight="1" x14ac:dyDescent="0.2"/>
    <row r="662" customFormat="1" ht="15.75" customHeight="1" x14ac:dyDescent="0.2"/>
    <row r="663" customFormat="1" ht="15.75" customHeight="1" x14ac:dyDescent="0.2"/>
    <row r="664" customFormat="1" ht="15.75" customHeight="1" x14ac:dyDescent="0.2"/>
    <row r="665" customFormat="1" ht="15.75" customHeight="1" x14ac:dyDescent="0.2"/>
    <row r="666" customFormat="1" ht="15.75" customHeight="1" x14ac:dyDescent="0.2"/>
    <row r="667" customFormat="1" ht="15.75" customHeight="1" x14ac:dyDescent="0.2"/>
    <row r="668" customFormat="1" ht="15.75" customHeight="1" x14ac:dyDescent="0.2"/>
    <row r="669" customFormat="1" ht="15.75" customHeight="1" x14ac:dyDescent="0.2"/>
    <row r="670" customFormat="1" ht="15.75" customHeight="1" x14ac:dyDescent="0.2"/>
    <row r="671" customFormat="1" ht="15.75" customHeight="1" x14ac:dyDescent="0.2"/>
    <row r="672" customFormat="1" ht="15.75" customHeight="1" x14ac:dyDescent="0.2"/>
    <row r="673" customFormat="1" ht="15.75" customHeight="1" x14ac:dyDescent="0.2"/>
    <row r="674" customFormat="1" ht="15.75" customHeight="1" x14ac:dyDescent="0.2"/>
    <row r="675" customFormat="1" ht="15.75" customHeight="1" x14ac:dyDescent="0.2"/>
    <row r="676" customFormat="1" ht="15.75" customHeight="1" x14ac:dyDescent="0.2"/>
    <row r="677" customFormat="1" ht="15.75" customHeight="1" x14ac:dyDescent="0.2"/>
    <row r="678" customFormat="1" ht="15.75" customHeight="1" x14ac:dyDescent="0.2"/>
    <row r="679" customFormat="1" ht="15.75" customHeight="1" x14ac:dyDescent="0.2"/>
    <row r="680" customFormat="1" ht="15.75" customHeight="1" x14ac:dyDescent="0.2"/>
    <row r="681" customFormat="1" ht="15.75" customHeight="1" x14ac:dyDescent="0.2"/>
    <row r="682" customFormat="1" ht="15.75" customHeight="1" x14ac:dyDescent="0.2"/>
    <row r="683" customFormat="1" ht="15.75" customHeight="1" x14ac:dyDescent="0.2"/>
    <row r="684" customFormat="1" ht="15.75" customHeight="1" x14ac:dyDescent="0.2"/>
    <row r="685" customFormat="1" ht="15.75" customHeight="1" x14ac:dyDescent="0.2"/>
    <row r="686" customFormat="1" ht="15.75" customHeight="1" x14ac:dyDescent="0.2"/>
    <row r="687" customFormat="1" ht="15.75" customHeight="1" x14ac:dyDescent="0.2"/>
    <row r="688" customFormat="1" ht="15.75" customHeight="1" x14ac:dyDescent="0.2"/>
    <row r="689" customFormat="1" ht="15.75" customHeight="1" x14ac:dyDescent="0.2"/>
    <row r="690" customFormat="1" ht="15.75" customHeight="1" x14ac:dyDescent="0.2"/>
    <row r="691" customFormat="1" ht="15.75" customHeight="1" x14ac:dyDescent="0.2"/>
    <row r="692" customFormat="1" ht="15.75" customHeight="1" x14ac:dyDescent="0.2"/>
    <row r="693" customFormat="1" ht="15.75" customHeight="1" x14ac:dyDescent="0.2"/>
    <row r="694" customFormat="1" ht="15.75" customHeight="1" x14ac:dyDescent="0.2"/>
    <row r="695" customFormat="1" ht="15.75" customHeight="1" x14ac:dyDescent="0.2"/>
    <row r="696" customFormat="1" ht="15.75" customHeight="1" x14ac:dyDescent="0.2"/>
    <row r="697" customFormat="1" ht="15.75" customHeight="1" x14ac:dyDescent="0.2"/>
    <row r="698" customFormat="1" ht="15.75" customHeight="1" x14ac:dyDescent="0.2"/>
    <row r="699" customFormat="1" ht="15.75" customHeight="1" x14ac:dyDescent="0.2"/>
    <row r="700" customFormat="1" ht="15.75" customHeight="1" x14ac:dyDescent="0.2"/>
    <row r="701" customFormat="1" ht="15.75" customHeight="1" x14ac:dyDescent="0.2"/>
    <row r="702" customFormat="1" ht="15.75" customHeight="1" x14ac:dyDescent="0.2"/>
    <row r="703" customFormat="1" ht="15.75" customHeight="1" x14ac:dyDescent="0.2"/>
    <row r="704" customFormat="1" ht="15.75" customHeight="1" x14ac:dyDescent="0.2"/>
    <row r="705" customFormat="1" ht="15.75" customHeight="1" x14ac:dyDescent="0.2"/>
    <row r="706" customFormat="1" ht="15.75" customHeight="1" x14ac:dyDescent="0.2"/>
    <row r="707" customFormat="1" ht="15.75" customHeight="1" x14ac:dyDescent="0.2"/>
    <row r="708" customFormat="1" ht="15.75" customHeight="1" x14ac:dyDescent="0.2"/>
    <row r="709" customFormat="1" ht="15.75" customHeight="1" x14ac:dyDescent="0.2"/>
    <row r="710" customFormat="1" ht="15.75" customHeight="1" x14ac:dyDescent="0.2"/>
    <row r="711" customFormat="1" ht="15.75" customHeight="1" x14ac:dyDescent="0.2"/>
    <row r="712" customFormat="1" ht="15.75" customHeight="1" x14ac:dyDescent="0.2"/>
    <row r="713" customFormat="1" ht="15.75" customHeight="1" x14ac:dyDescent="0.2"/>
    <row r="714" customFormat="1" ht="15.75" customHeight="1" x14ac:dyDescent="0.2"/>
    <row r="715" customFormat="1" ht="15.75" customHeight="1" x14ac:dyDescent="0.2"/>
    <row r="716" customFormat="1" ht="15.75" customHeight="1" x14ac:dyDescent="0.2"/>
    <row r="717" customFormat="1" ht="15.75" customHeight="1" x14ac:dyDescent="0.2"/>
    <row r="718" customFormat="1" ht="15.75" customHeight="1" x14ac:dyDescent="0.2"/>
    <row r="719" customFormat="1" ht="15.75" customHeight="1" x14ac:dyDescent="0.2"/>
    <row r="720" customFormat="1" ht="15.75" customHeight="1" x14ac:dyDescent="0.2"/>
    <row r="721" customFormat="1" ht="15.75" customHeight="1" x14ac:dyDescent="0.2"/>
    <row r="722" customFormat="1" ht="15.75" customHeight="1" x14ac:dyDescent="0.2"/>
    <row r="723" customFormat="1" ht="15.75" customHeight="1" x14ac:dyDescent="0.2"/>
    <row r="724" customFormat="1" ht="15.75" customHeight="1" x14ac:dyDescent="0.2"/>
    <row r="725" customFormat="1" ht="15.75" customHeight="1" x14ac:dyDescent="0.2"/>
    <row r="726" customFormat="1" ht="15.75" customHeight="1" x14ac:dyDescent="0.2"/>
    <row r="727" customFormat="1" ht="15.75" customHeight="1" x14ac:dyDescent="0.2"/>
    <row r="728" customFormat="1" ht="15.75" customHeight="1" x14ac:dyDescent="0.2"/>
    <row r="729" customFormat="1" ht="15.75" customHeight="1" x14ac:dyDescent="0.2"/>
    <row r="730" customFormat="1" ht="15.75" customHeight="1" x14ac:dyDescent="0.2"/>
    <row r="731" customFormat="1" ht="15.75" customHeight="1" x14ac:dyDescent="0.2"/>
    <row r="732" customFormat="1" ht="15.75" customHeight="1" x14ac:dyDescent="0.2"/>
    <row r="733" customFormat="1" ht="15.75" customHeight="1" x14ac:dyDescent="0.2"/>
    <row r="734" customFormat="1" ht="15.75" customHeight="1" x14ac:dyDescent="0.2"/>
    <row r="735" customFormat="1" ht="15.75" customHeight="1" x14ac:dyDescent="0.2"/>
    <row r="736" customFormat="1" ht="15.75" customHeight="1" x14ac:dyDescent="0.2"/>
    <row r="737" customFormat="1" ht="15.75" customHeight="1" x14ac:dyDescent="0.2"/>
    <row r="738" customFormat="1" ht="15.75" customHeight="1" x14ac:dyDescent="0.2"/>
    <row r="739" customFormat="1" ht="15.75" customHeight="1" x14ac:dyDescent="0.2"/>
    <row r="740" customFormat="1" ht="15.75" customHeight="1" x14ac:dyDescent="0.2"/>
    <row r="741" customFormat="1" ht="15.75" customHeight="1" x14ac:dyDescent="0.2"/>
    <row r="742" customFormat="1" ht="15.75" customHeight="1" x14ac:dyDescent="0.2"/>
    <row r="743" customFormat="1" ht="15.75" customHeight="1" x14ac:dyDescent="0.2"/>
    <row r="744" customFormat="1" ht="15.75" customHeight="1" x14ac:dyDescent="0.2"/>
    <row r="745" customFormat="1" ht="15.75" customHeight="1" x14ac:dyDescent="0.2"/>
    <row r="746" customFormat="1" ht="15.75" customHeight="1" x14ac:dyDescent="0.2"/>
    <row r="747" customFormat="1" ht="15.75" customHeight="1" x14ac:dyDescent="0.2"/>
    <row r="748" customFormat="1" ht="15.75" customHeight="1" x14ac:dyDescent="0.2"/>
    <row r="749" customFormat="1" ht="15.75" customHeight="1" x14ac:dyDescent="0.2"/>
    <row r="750" customFormat="1" ht="15.75" customHeight="1" x14ac:dyDescent="0.2"/>
    <row r="751" customFormat="1" ht="15.75" customHeight="1" x14ac:dyDescent="0.2"/>
    <row r="752" customFormat="1" ht="15.75" customHeight="1" x14ac:dyDescent="0.2"/>
    <row r="753" customFormat="1" ht="15.75" customHeight="1" x14ac:dyDescent="0.2"/>
    <row r="754" customFormat="1" ht="15.75" customHeight="1" x14ac:dyDescent="0.2"/>
    <row r="755" customFormat="1" ht="15.75" customHeight="1" x14ac:dyDescent="0.2"/>
    <row r="756" customFormat="1" ht="15.75" customHeight="1" x14ac:dyDescent="0.2"/>
    <row r="757" customFormat="1" ht="15.75" customHeight="1" x14ac:dyDescent="0.2"/>
    <row r="758" customFormat="1" ht="15.75" customHeight="1" x14ac:dyDescent="0.2"/>
    <row r="759" customFormat="1" ht="15.75" customHeight="1" x14ac:dyDescent="0.2"/>
    <row r="760" customFormat="1" ht="15.75" customHeight="1" x14ac:dyDescent="0.2"/>
    <row r="761" customFormat="1" ht="15.75" customHeight="1" x14ac:dyDescent="0.2"/>
    <row r="762" customFormat="1" ht="15.75" customHeight="1" x14ac:dyDescent="0.2"/>
    <row r="763" customFormat="1" ht="15.75" customHeight="1" x14ac:dyDescent="0.2"/>
    <row r="764" customFormat="1" ht="15.75" customHeight="1" x14ac:dyDescent="0.2"/>
    <row r="765" customFormat="1" ht="15.75" customHeight="1" x14ac:dyDescent="0.2"/>
    <row r="766" customFormat="1" ht="15.75" customHeight="1" x14ac:dyDescent="0.2"/>
    <row r="767" customFormat="1" ht="15.75" customHeight="1" x14ac:dyDescent="0.2"/>
    <row r="768" customFormat="1" ht="15.75" customHeight="1" x14ac:dyDescent="0.2"/>
    <row r="769" customFormat="1" ht="15.75" customHeight="1" x14ac:dyDescent="0.2"/>
    <row r="770" customFormat="1" ht="15.75" customHeight="1" x14ac:dyDescent="0.2"/>
    <row r="771" customFormat="1" ht="15.75" customHeight="1" x14ac:dyDescent="0.2"/>
    <row r="772" customFormat="1" ht="15.75" customHeight="1" x14ac:dyDescent="0.2"/>
    <row r="773" customFormat="1" ht="15.75" customHeight="1" x14ac:dyDescent="0.2"/>
    <row r="774" customFormat="1" ht="15.75" customHeight="1" x14ac:dyDescent="0.2"/>
    <row r="775" customFormat="1" ht="15.75" customHeight="1" x14ac:dyDescent="0.2"/>
    <row r="776" customFormat="1" ht="15.75" customHeight="1" x14ac:dyDescent="0.2"/>
    <row r="777" customFormat="1" ht="15.75" customHeight="1" x14ac:dyDescent="0.2"/>
    <row r="778" customFormat="1" ht="15.75" customHeight="1" x14ac:dyDescent="0.2"/>
    <row r="779" customFormat="1" ht="15.75" customHeight="1" x14ac:dyDescent="0.2"/>
    <row r="780" customFormat="1" ht="15.75" customHeight="1" x14ac:dyDescent="0.2"/>
    <row r="781" customFormat="1" ht="15.75" customHeight="1" x14ac:dyDescent="0.2"/>
    <row r="782" customFormat="1" ht="15.75" customHeight="1" x14ac:dyDescent="0.2"/>
    <row r="783" customFormat="1" ht="15.75" customHeight="1" x14ac:dyDescent="0.2"/>
    <row r="784" customFormat="1" ht="15.75" customHeight="1" x14ac:dyDescent="0.2"/>
    <row r="785" customFormat="1" ht="15.75" customHeight="1" x14ac:dyDescent="0.2"/>
    <row r="786" customFormat="1" ht="15.75" customHeight="1" x14ac:dyDescent="0.2"/>
    <row r="787" customFormat="1" ht="15.75" customHeight="1" x14ac:dyDescent="0.2"/>
    <row r="788" customFormat="1" ht="15.75" customHeight="1" x14ac:dyDescent="0.2"/>
    <row r="789" customFormat="1" ht="15.75" customHeight="1" x14ac:dyDescent="0.2"/>
    <row r="790" customFormat="1" ht="15.75" customHeight="1" x14ac:dyDescent="0.2"/>
    <row r="791" customFormat="1" ht="15.75" customHeight="1" x14ac:dyDescent="0.2"/>
    <row r="792" customFormat="1" ht="15.75" customHeight="1" x14ac:dyDescent="0.2"/>
    <row r="793" customFormat="1" ht="15.75" customHeight="1" x14ac:dyDescent="0.2"/>
    <row r="794" customFormat="1" ht="15.75" customHeight="1" x14ac:dyDescent="0.2"/>
    <row r="795" customFormat="1" ht="15.75" customHeight="1" x14ac:dyDescent="0.2"/>
    <row r="796" customFormat="1" ht="15.75" customHeight="1" x14ac:dyDescent="0.2"/>
    <row r="797" customFormat="1" ht="15.75" customHeight="1" x14ac:dyDescent="0.2"/>
    <row r="798" customFormat="1" ht="15.75" customHeight="1" x14ac:dyDescent="0.2"/>
    <row r="799" customFormat="1" ht="15.75" customHeight="1" x14ac:dyDescent="0.2"/>
    <row r="800" customFormat="1" ht="15.75" customHeight="1" x14ac:dyDescent="0.2"/>
    <row r="801" customFormat="1" ht="15.75" customHeight="1" x14ac:dyDescent="0.2"/>
    <row r="802" customFormat="1" ht="15.75" customHeight="1" x14ac:dyDescent="0.2"/>
    <row r="803" customFormat="1" ht="15.75" customHeight="1" x14ac:dyDescent="0.2"/>
    <row r="804" customFormat="1" ht="15.75" customHeight="1" x14ac:dyDescent="0.2"/>
    <row r="805" customFormat="1" ht="15.75" customHeight="1" x14ac:dyDescent="0.2"/>
    <row r="806" customFormat="1" ht="15.75" customHeight="1" x14ac:dyDescent="0.2"/>
    <row r="807" customFormat="1" ht="15.75" customHeight="1" x14ac:dyDescent="0.2"/>
    <row r="808" customFormat="1" ht="15.75" customHeight="1" x14ac:dyDescent="0.2"/>
    <row r="809" customFormat="1" ht="15.75" customHeight="1" x14ac:dyDescent="0.2"/>
    <row r="810" customFormat="1" ht="15.75" customHeight="1" x14ac:dyDescent="0.2"/>
    <row r="811" customFormat="1" ht="15.75" customHeight="1" x14ac:dyDescent="0.2"/>
    <row r="812" customFormat="1" ht="15.75" customHeight="1" x14ac:dyDescent="0.2"/>
    <row r="813" customFormat="1" ht="15.75" customHeight="1" x14ac:dyDescent="0.2"/>
    <row r="814" customFormat="1" ht="15.75" customHeight="1" x14ac:dyDescent="0.2"/>
    <row r="815" customFormat="1" ht="15.75" customHeight="1" x14ac:dyDescent="0.2"/>
    <row r="816" customFormat="1" ht="15.75" customHeight="1" x14ac:dyDescent="0.2"/>
    <row r="817" customFormat="1" ht="15.75" customHeight="1" x14ac:dyDescent="0.2"/>
    <row r="818" customFormat="1" ht="15.75" customHeight="1" x14ac:dyDescent="0.2"/>
    <row r="819" customFormat="1" ht="15.75" customHeight="1" x14ac:dyDescent="0.2"/>
    <row r="820" customFormat="1" ht="15.75" customHeight="1" x14ac:dyDescent="0.2"/>
    <row r="821" customFormat="1" ht="15.75" customHeight="1" x14ac:dyDescent="0.2"/>
    <row r="822" customFormat="1" ht="15.75" customHeight="1" x14ac:dyDescent="0.2"/>
    <row r="823" customFormat="1" ht="15.75" customHeight="1" x14ac:dyDescent="0.2"/>
    <row r="824" customFormat="1" ht="15.75" customHeight="1" x14ac:dyDescent="0.2"/>
    <row r="825" customFormat="1" ht="15.75" customHeight="1" x14ac:dyDescent="0.2"/>
    <row r="826" customFormat="1" ht="15.75" customHeight="1" x14ac:dyDescent="0.2"/>
    <row r="827" customFormat="1" ht="15.75" customHeight="1" x14ac:dyDescent="0.2"/>
    <row r="828" customFormat="1" ht="15.75" customHeight="1" x14ac:dyDescent="0.2"/>
    <row r="829" customFormat="1" ht="15.75" customHeight="1" x14ac:dyDescent="0.2"/>
    <row r="830" customFormat="1" ht="15.75" customHeight="1" x14ac:dyDescent="0.2"/>
    <row r="831" customFormat="1" ht="15.75" customHeight="1" x14ac:dyDescent="0.2"/>
    <row r="832" customFormat="1" ht="15.75" customHeight="1" x14ac:dyDescent="0.2"/>
    <row r="833" customFormat="1" ht="15.75" customHeight="1" x14ac:dyDescent="0.2"/>
    <row r="834" customFormat="1" ht="15.75" customHeight="1" x14ac:dyDescent="0.2"/>
    <row r="835" customFormat="1" ht="15.75" customHeight="1" x14ac:dyDescent="0.2"/>
    <row r="836" customFormat="1" ht="15.75" customHeight="1" x14ac:dyDescent="0.2"/>
    <row r="837" customFormat="1" ht="15.75" customHeight="1" x14ac:dyDescent="0.2"/>
    <row r="838" customFormat="1" ht="15.75" customHeight="1" x14ac:dyDescent="0.2"/>
    <row r="839" customFormat="1" ht="15.75" customHeight="1" x14ac:dyDescent="0.2"/>
    <row r="840" customFormat="1" ht="15.75" customHeight="1" x14ac:dyDescent="0.2"/>
    <row r="841" customFormat="1" ht="15.75" customHeight="1" x14ac:dyDescent="0.2"/>
    <row r="842" customFormat="1" ht="15.75" customHeight="1" x14ac:dyDescent="0.2"/>
    <row r="843" customFormat="1" ht="15.75" customHeight="1" x14ac:dyDescent="0.2"/>
    <row r="844" customFormat="1" ht="15.75" customHeight="1" x14ac:dyDescent="0.2"/>
    <row r="845" customFormat="1" ht="15.75" customHeight="1" x14ac:dyDescent="0.2"/>
    <row r="846" customFormat="1" ht="15.75" customHeight="1" x14ac:dyDescent="0.2"/>
    <row r="847" customFormat="1" ht="15.75" customHeight="1" x14ac:dyDescent="0.2"/>
    <row r="848" customFormat="1" ht="15.75" customHeight="1" x14ac:dyDescent="0.2"/>
    <row r="849" customFormat="1" ht="15.75" customHeight="1" x14ac:dyDescent="0.2"/>
    <row r="850" customFormat="1" ht="15.75" customHeight="1" x14ac:dyDescent="0.2"/>
    <row r="851" customFormat="1" ht="15.75" customHeight="1" x14ac:dyDescent="0.2"/>
    <row r="852" customFormat="1" ht="15.75" customHeight="1" x14ac:dyDescent="0.2"/>
    <row r="853" customFormat="1" ht="15.75" customHeight="1" x14ac:dyDescent="0.2"/>
    <row r="854" customFormat="1" ht="15.75" customHeight="1" x14ac:dyDescent="0.2"/>
    <row r="855" customFormat="1" ht="15.75" customHeight="1" x14ac:dyDescent="0.2"/>
    <row r="856" customFormat="1" ht="15.75" customHeight="1" x14ac:dyDescent="0.2"/>
    <row r="857" customFormat="1" ht="15.75" customHeight="1" x14ac:dyDescent="0.2"/>
    <row r="858" customFormat="1" ht="15.75" customHeight="1" x14ac:dyDescent="0.2"/>
    <row r="859" customFormat="1" ht="15.75" customHeight="1" x14ac:dyDescent="0.2"/>
    <row r="860" customFormat="1" ht="15.75" customHeight="1" x14ac:dyDescent="0.2"/>
    <row r="861" customFormat="1" ht="15.75" customHeight="1" x14ac:dyDescent="0.2"/>
    <row r="862" customFormat="1" ht="15.75" customHeight="1" x14ac:dyDescent="0.2"/>
    <row r="863" customFormat="1" ht="15.75" customHeight="1" x14ac:dyDescent="0.2"/>
    <row r="864" customFormat="1" ht="15.75" customHeight="1" x14ac:dyDescent="0.2"/>
    <row r="865" customFormat="1" ht="15.75" customHeight="1" x14ac:dyDescent="0.2"/>
    <row r="866" customFormat="1" ht="15.75" customHeight="1" x14ac:dyDescent="0.2"/>
    <row r="867" customFormat="1" ht="15.75" customHeight="1" x14ac:dyDescent="0.2"/>
    <row r="868" customFormat="1" ht="15.75" customHeight="1" x14ac:dyDescent="0.2"/>
    <row r="869" customFormat="1" ht="15.75" customHeight="1" x14ac:dyDescent="0.2"/>
    <row r="870" customFormat="1" ht="15.75" customHeight="1" x14ac:dyDescent="0.2"/>
    <row r="871" customFormat="1" ht="15.75" customHeight="1" x14ac:dyDescent="0.2"/>
    <row r="872" customFormat="1" ht="15.75" customHeight="1" x14ac:dyDescent="0.2"/>
    <row r="873" customFormat="1" ht="15.75" customHeight="1" x14ac:dyDescent="0.2"/>
    <row r="874" customFormat="1" ht="15.75" customHeight="1" x14ac:dyDescent="0.2"/>
    <row r="875" customFormat="1" ht="15.75" customHeight="1" x14ac:dyDescent="0.2"/>
    <row r="876" customFormat="1" ht="15.75" customHeight="1" x14ac:dyDescent="0.2"/>
    <row r="877" customFormat="1" ht="15.75" customHeight="1" x14ac:dyDescent="0.2"/>
    <row r="878" customFormat="1" ht="15.75" customHeight="1" x14ac:dyDescent="0.2"/>
    <row r="879" customFormat="1" ht="15.75" customHeight="1" x14ac:dyDescent="0.2"/>
    <row r="880" customFormat="1" ht="15.75" customHeight="1" x14ac:dyDescent="0.2"/>
    <row r="881" customFormat="1" ht="15.75" customHeight="1" x14ac:dyDescent="0.2"/>
    <row r="882" customFormat="1" ht="15.75" customHeight="1" x14ac:dyDescent="0.2"/>
    <row r="883" customFormat="1" ht="15.75" customHeight="1" x14ac:dyDescent="0.2"/>
    <row r="884" customFormat="1" ht="15.75" customHeight="1" x14ac:dyDescent="0.2"/>
    <row r="885" customFormat="1" ht="15.75" customHeight="1" x14ac:dyDescent="0.2"/>
    <row r="886" customFormat="1" ht="15.75" customHeight="1" x14ac:dyDescent="0.2"/>
    <row r="887" customFormat="1" ht="15.75" customHeight="1" x14ac:dyDescent="0.2"/>
    <row r="888" customFormat="1" ht="15.75" customHeight="1" x14ac:dyDescent="0.2"/>
    <row r="889" customFormat="1" ht="15.75" customHeight="1" x14ac:dyDescent="0.2"/>
    <row r="890" customFormat="1" ht="15.75" customHeight="1" x14ac:dyDescent="0.2"/>
    <row r="891" customFormat="1" ht="15.75" customHeight="1" x14ac:dyDescent="0.2"/>
    <row r="892" customFormat="1" ht="15.75" customHeight="1" x14ac:dyDescent="0.2"/>
    <row r="893" customFormat="1" ht="15.75" customHeight="1" x14ac:dyDescent="0.2"/>
    <row r="894" customFormat="1" ht="15.75" customHeight="1" x14ac:dyDescent="0.2"/>
    <row r="895" customFormat="1" ht="15.75" customHeight="1" x14ac:dyDescent="0.2"/>
    <row r="896" customFormat="1" ht="15.75" customHeight="1" x14ac:dyDescent="0.2"/>
    <row r="897" customFormat="1" ht="15.75" customHeight="1" x14ac:dyDescent="0.2"/>
    <row r="898" customFormat="1" ht="15.75" customHeight="1" x14ac:dyDescent="0.2"/>
    <row r="899" customFormat="1" ht="15.75" customHeight="1" x14ac:dyDescent="0.2"/>
    <row r="900" customFormat="1" ht="15.75" customHeight="1" x14ac:dyDescent="0.2"/>
    <row r="901" customFormat="1" ht="15.75" customHeight="1" x14ac:dyDescent="0.2"/>
    <row r="902" customFormat="1" ht="15.75" customHeight="1" x14ac:dyDescent="0.2"/>
    <row r="903" customFormat="1" ht="15.75" customHeight="1" x14ac:dyDescent="0.2"/>
    <row r="904" customFormat="1" ht="15.75" customHeight="1" x14ac:dyDescent="0.2"/>
    <row r="905" customFormat="1" ht="15.75" customHeight="1" x14ac:dyDescent="0.2"/>
    <row r="906" customFormat="1" ht="15.75" customHeight="1" x14ac:dyDescent="0.2"/>
    <row r="907" customFormat="1" ht="15.75" customHeight="1" x14ac:dyDescent="0.2"/>
    <row r="908" customFormat="1" ht="15.75" customHeight="1" x14ac:dyDescent="0.2"/>
    <row r="909" customFormat="1" ht="15.75" customHeight="1" x14ac:dyDescent="0.2"/>
    <row r="910" customFormat="1" ht="15.75" customHeight="1" x14ac:dyDescent="0.2"/>
    <row r="911" customFormat="1" ht="15.75" customHeight="1" x14ac:dyDescent="0.2"/>
    <row r="912" customFormat="1" ht="15.75" customHeight="1" x14ac:dyDescent="0.2"/>
    <row r="913" customFormat="1" ht="15.75" customHeight="1" x14ac:dyDescent="0.2"/>
    <row r="914" customFormat="1" ht="15.75" customHeight="1" x14ac:dyDescent="0.2"/>
    <row r="915" customFormat="1" ht="15.75" customHeight="1" x14ac:dyDescent="0.2"/>
    <row r="916" customFormat="1" ht="15.75" customHeight="1" x14ac:dyDescent="0.2"/>
    <row r="917" customFormat="1" ht="15.75" customHeight="1" x14ac:dyDescent="0.2"/>
    <row r="918" customFormat="1" ht="15.75" customHeight="1" x14ac:dyDescent="0.2"/>
    <row r="919" customFormat="1" ht="15.75" customHeight="1" x14ac:dyDescent="0.2"/>
    <row r="920" customFormat="1" ht="15.75" customHeight="1" x14ac:dyDescent="0.2"/>
    <row r="921" customFormat="1" ht="15.75" customHeight="1" x14ac:dyDescent="0.2"/>
    <row r="922" customFormat="1" ht="15.75" customHeight="1" x14ac:dyDescent="0.2"/>
    <row r="923" customFormat="1" ht="15.75" customHeight="1" x14ac:dyDescent="0.2"/>
    <row r="924" customFormat="1" ht="15.75" customHeight="1" x14ac:dyDescent="0.2"/>
    <row r="925" customFormat="1" ht="15.75" customHeight="1" x14ac:dyDescent="0.2"/>
    <row r="926" customFormat="1" ht="15.75" customHeight="1" x14ac:dyDescent="0.2"/>
    <row r="927" customFormat="1" ht="15.75" customHeight="1" x14ac:dyDescent="0.2"/>
    <row r="928" customFormat="1" ht="15.75" customHeight="1" x14ac:dyDescent="0.2"/>
    <row r="929" customFormat="1" ht="15.75" customHeight="1" x14ac:dyDescent="0.2"/>
    <row r="930" customFormat="1" ht="15.75" customHeight="1" x14ac:dyDescent="0.2"/>
    <row r="931" customFormat="1" ht="15.75" customHeight="1" x14ac:dyDescent="0.2"/>
    <row r="932" customFormat="1" ht="15.75" customHeight="1" x14ac:dyDescent="0.2"/>
    <row r="933" customFormat="1" ht="15.75" customHeight="1" x14ac:dyDescent="0.2"/>
    <row r="934" customFormat="1" ht="15.75" customHeight="1" x14ac:dyDescent="0.2"/>
    <row r="935" customFormat="1" ht="15.75" customHeight="1" x14ac:dyDescent="0.2"/>
    <row r="936" customFormat="1" ht="15.75" customHeight="1" x14ac:dyDescent="0.2"/>
    <row r="937" customFormat="1" ht="15.75" customHeight="1" x14ac:dyDescent="0.2"/>
    <row r="938" customFormat="1" ht="15.75" customHeight="1" x14ac:dyDescent="0.2"/>
    <row r="939" customFormat="1" ht="15.75" customHeight="1" x14ac:dyDescent="0.2"/>
    <row r="940" customFormat="1" ht="15.75" customHeight="1" x14ac:dyDescent="0.2"/>
    <row r="941" customFormat="1" ht="15.75" customHeight="1" x14ac:dyDescent="0.2"/>
    <row r="942" customFormat="1" ht="15.75" customHeight="1" x14ac:dyDescent="0.2"/>
    <row r="943" customFormat="1" ht="15.75" customHeight="1" x14ac:dyDescent="0.2"/>
    <row r="944" customFormat="1" ht="15.75" customHeight="1" x14ac:dyDescent="0.2"/>
    <row r="945" customFormat="1" ht="15.75" customHeight="1" x14ac:dyDescent="0.2"/>
    <row r="946" customFormat="1" ht="15.75" customHeight="1" x14ac:dyDescent="0.2"/>
    <row r="947" customFormat="1" ht="15.75" customHeight="1" x14ac:dyDescent="0.2"/>
    <row r="948" customFormat="1" ht="15.75" customHeight="1" x14ac:dyDescent="0.2"/>
    <row r="949" customFormat="1" ht="15.75" customHeight="1" x14ac:dyDescent="0.2"/>
    <row r="950" customFormat="1" ht="15.75" customHeight="1" x14ac:dyDescent="0.2"/>
    <row r="951" customFormat="1" ht="15.75" customHeight="1" x14ac:dyDescent="0.2"/>
    <row r="952" customFormat="1" ht="15.75" customHeight="1" x14ac:dyDescent="0.2"/>
    <row r="953" customFormat="1" ht="15.75" customHeight="1" x14ac:dyDescent="0.2"/>
    <row r="954" customFormat="1" ht="15.75" customHeight="1" x14ac:dyDescent="0.2"/>
    <row r="955" customFormat="1" ht="15.75" customHeight="1" x14ac:dyDescent="0.2"/>
    <row r="956" customFormat="1" ht="15.75" customHeight="1" x14ac:dyDescent="0.2"/>
    <row r="957" customFormat="1" ht="15.75" customHeight="1" x14ac:dyDescent="0.2"/>
    <row r="958" customFormat="1" ht="15.75" customHeight="1" x14ac:dyDescent="0.2"/>
    <row r="959" customFormat="1" ht="15.75" customHeight="1" x14ac:dyDescent="0.2"/>
    <row r="960" customFormat="1" ht="15.75" customHeight="1" x14ac:dyDescent="0.2"/>
    <row r="961" customFormat="1" ht="15.75" customHeight="1" x14ac:dyDescent="0.2"/>
    <row r="962" customFormat="1" ht="15.75" customHeight="1" x14ac:dyDescent="0.2"/>
    <row r="963" customFormat="1" ht="15.75" customHeight="1" x14ac:dyDescent="0.2"/>
    <row r="964" customFormat="1" ht="15.75" customHeight="1" x14ac:dyDescent="0.2"/>
    <row r="965" customFormat="1" ht="15.75" customHeight="1" x14ac:dyDescent="0.2"/>
    <row r="966" customFormat="1" ht="15.75" customHeight="1" x14ac:dyDescent="0.2"/>
    <row r="967" customFormat="1" ht="15.75" customHeight="1" x14ac:dyDescent="0.2"/>
    <row r="968" customFormat="1" ht="15.75" customHeight="1" x14ac:dyDescent="0.2"/>
    <row r="969" customFormat="1" ht="15.75" customHeight="1" x14ac:dyDescent="0.2"/>
    <row r="970" customFormat="1" ht="15.75" customHeight="1" x14ac:dyDescent="0.2"/>
    <row r="971" customFormat="1" ht="15.75" customHeight="1" x14ac:dyDescent="0.2"/>
    <row r="972" customFormat="1" ht="15.75" customHeight="1" x14ac:dyDescent="0.2"/>
    <row r="973" customFormat="1" ht="15.75" customHeight="1" x14ac:dyDescent="0.2"/>
    <row r="974" customFormat="1" ht="15.75" customHeight="1" x14ac:dyDescent="0.2"/>
    <row r="975" customFormat="1" ht="15.75" customHeight="1" x14ac:dyDescent="0.2"/>
    <row r="976" customFormat="1" ht="15.75" customHeight="1" x14ac:dyDescent="0.2"/>
    <row r="977" customFormat="1" ht="15.75" customHeight="1" x14ac:dyDescent="0.2"/>
    <row r="978" customFormat="1" ht="15.75" customHeight="1" x14ac:dyDescent="0.2"/>
    <row r="979" customFormat="1" ht="15.75" customHeight="1" x14ac:dyDescent="0.2"/>
    <row r="980" customFormat="1" ht="15.75" customHeight="1" x14ac:dyDescent="0.2"/>
    <row r="981" customFormat="1" ht="15.75" customHeight="1" x14ac:dyDescent="0.2"/>
    <row r="982" customFormat="1" ht="15.75" customHeight="1" x14ac:dyDescent="0.2"/>
    <row r="983" customFormat="1" ht="15.75" customHeight="1" x14ac:dyDescent="0.2"/>
    <row r="984" customFormat="1" ht="15.75" customHeight="1" x14ac:dyDescent="0.2"/>
    <row r="985" customFormat="1" ht="15.75" customHeight="1" x14ac:dyDescent="0.2"/>
    <row r="986" customFormat="1" ht="15.75" customHeight="1" x14ac:dyDescent="0.2"/>
    <row r="987" customFormat="1" ht="15.75" customHeight="1" x14ac:dyDescent="0.2"/>
    <row r="988" customFormat="1" ht="15.75" customHeight="1" x14ac:dyDescent="0.2"/>
    <row r="989" customFormat="1" ht="15.75" customHeight="1" x14ac:dyDescent="0.2"/>
    <row r="990" customFormat="1" ht="15.75" customHeight="1" x14ac:dyDescent="0.2"/>
    <row r="991" customFormat="1" ht="15.75" customHeight="1" x14ac:dyDescent="0.2"/>
    <row r="992" customFormat="1" ht="15.75" customHeight="1" x14ac:dyDescent="0.2"/>
    <row r="993" customFormat="1" ht="15.75" customHeight="1" x14ac:dyDescent="0.2"/>
    <row r="994" customFormat="1" ht="15.75" customHeight="1" x14ac:dyDescent="0.2"/>
    <row r="995" customFormat="1" ht="15.75" customHeight="1" x14ac:dyDescent="0.2"/>
    <row r="996" customFormat="1" ht="15.75" customHeight="1" x14ac:dyDescent="0.2"/>
    <row r="997" customFormat="1" ht="15.75" customHeight="1" x14ac:dyDescent="0.2"/>
    <row r="998" customFormat="1" ht="15.75" customHeight="1" x14ac:dyDescent="0.2"/>
    <row r="999" customFormat="1" ht="15.75" customHeight="1" x14ac:dyDescent="0.2"/>
    <row r="1000" customFormat="1" ht="15.75" customHeight="1" x14ac:dyDescent="0.2"/>
    <row r="1001" customFormat="1" ht="15.75" customHeight="1" x14ac:dyDescent="0.2"/>
    <row r="1002" customFormat="1" ht="15.75" customHeight="1" x14ac:dyDescent="0.2"/>
    <row r="1003" customFormat="1" ht="15.75" customHeight="1" x14ac:dyDescent="0.2"/>
    <row r="1004" customFormat="1" ht="15.75" customHeight="1" x14ac:dyDescent="0.2"/>
    <row r="1005" customFormat="1" ht="15.75" customHeight="1" x14ac:dyDescent="0.2"/>
    <row r="1006" customFormat="1" ht="15.75" customHeight="1" x14ac:dyDescent="0.2"/>
    <row r="1007" customFormat="1" ht="15.75" customHeight="1" x14ac:dyDescent="0.2"/>
    <row r="1008" customFormat="1" ht="15.75" customHeight="1" x14ac:dyDescent="0.2"/>
    <row r="1009" customFormat="1" ht="15.75" customHeight="1" x14ac:dyDescent="0.2"/>
  </sheetData>
  <sheetProtection algorithmName="SHA-512" hashValue="ngSsiizhln5D4/4WC9S09dLMUHRek0fN+AQ28x4QjnORerqeHLtGpo8r6uJ6L2YUakZ4H0QiJjJ6BV/x318UuQ==" saltValue="cJ6a7Si28vdz9ZUgVHwwSA==" spinCount="100000" sheet="1" objects="1" scenarios="1"/>
  <mergeCells count="3">
    <mergeCell ref="B3:I3"/>
    <mergeCell ref="B4:I4"/>
    <mergeCell ref="A11:L11"/>
  </mergeCells>
  <dataValidations count="7">
    <dataValidation type="list" allowBlank="1" showErrorMessage="1" sqref="B38:K38" xr:uid="{00000000-0002-0000-0000-000000000000}">
      <formula1>$O$38:$O$40</formula1>
      <formula2>0</formula2>
    </dataValidation>
    <dataValidation type="list" allowBlank="1" showErrorMessage="1" sqref="B27:K27" xr:uid="{00000000-0002-0000-0000-000003000000}">
      <formula1>$M$26:$M$27</formula1>
      <formula2>0</formula2>
    </dataValidation>
    <dataValidation type="list" allowBlank="1" showErrorMessage="1" sqref="B18:K18" xr:uid="{50DAE4AE-29F4-D548-A49B-B285FC4E79B2}">
      <formula1>$M$17:$M$19</formula1>
    </dataValidation>
    <dataValidation type="list" allowBlank="1" showErrorMessage="1" sqref="B75:K75 B84:K84" xr:uid="{00000000-0002-0000-0000-000001000000}">
      <formula1>$R$71:$R$72</formula1>
      <formula2>0</formula2>
    </dataValidation>
    <dataValidation type="list" allowBlank="1" showErrorMessage="1" sqref="B100:K100" xr:uid="{00000000-0002-0000-0000-000004000000}">
      <formula1>$O$99:$O$100</formula1>
      <formula2>0</formula2>
    </dataValidation>
    <dataValidation type="list" allowBlank="1" showErrorMessage="1" sqref="B83:K83 B74:K74" xr:uid="{00000000-0002-0000-0000-000002000000}">
      <formula1>$O$70:$O$79</formula1>
      <formula2>0</formula2>
    </dataValidation>
    <dataValidation type="list" allowBlank="1" showErrorMessage="1" sqref="B93:K93" xr:uid="{B9603312-3DF8-7C4D-8570-0D29AFC0D466}">
      <formula1>$O$89:$O$94</formula1>
    </dataValidation>
  </dataValidations>
  <pageMargins left="0.75" right="0.75" top="1" bottom="1" header="0.51180555555555496" footer="0.51180555555555496"/>
  <pageSetup firstPageNumber="0" orientation="landscape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de CV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Cunha Bustamante Filho</dc:creator>
  <dc:description/>
  <cp:lastModifiedBy>Ivan Cunha Bustamante Filho</cp:lastModifiedBy>
  <cp:revision>3</cp:revision>
  <dcterms:created xsi:type="dcterms:W3CDTF">2014-07-03T14:30:03Z</dcterms:created>
  <dcterms:modified xsi:type="dcterms:W3CDTF">2023-08-01T20:26:10Z</dcterms:modified>
  <dc:language>pt-BR</dc:language>
</cp:coreProperties>
</file>